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Z41198\Desktop\Moje\Golf\"/>
    </mc:Choice>
  </mc:AlternateContent>
  <xr:revisionPtr revIDLastSave="0" documentId="13_ncr:1_{F7077F99-02F9-430A-950B-247DE9B526F5}" xr6:coauthVersionLast="47" xr6:coauthVersionMax="47" xr10:uidLastSave="{00000000-0000-0000-0000-000000000000}"/>
  <bookViews>
    <workbookView xWindow="-51720" yWindow="-3645" windowWidth="51840" windowHeight="21240" xr2:uid="{00000000-000D-0000-FFFF-FFFF00000000}"/>
  </bookViews>
  <sheets>
    <sheet name="Výsledky_muži_2024" sheetId="7" r:id="rId1"/>
    <sheet name="26.4.2024" sheetId="1" r:id="rId2"/>
    <sheet name="23.5.2024" sheetId="2" r:id="rId3"/>
    <sheet name="23.6.2024" sheetId="3" r:id="rId4"/>
    <sheet name="18.7.2024" sheetId="4" r:id="rId5"/>
    <sheet name="8.8.2024" sheetId="5" r:id="rId6"/>
    <sheet name="29.8.2024 Karlštejn" sheetId="6" r:id="rId7"/>
    <sheet name="19.9.2024 Dýšina" sheetId="8" r:id="rId8"/>
    <sheet name="3.10.2024" sheetId="9" r:id="rId9"/>
  </sheets>
  <definedNames>
    <definedName name="_xlnm._FilterDatabase" localSheetId="0" hidden="1">Výsledky_muži_2024!$A$1:$C$40</definedName>
    <definedName name="_xlnm.Print_Area" localSheetId="0">Tabulka1[#All]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7" l="1"/>
  <c r="AI4" i="7"/>
  <c r="AI3" i="7"/>
  <c r="AI5" i="7"/>
  <c r="AI6" i="7"/>
  <c r="AI7" i="7"/>
  <c r="AI9" i="7"/>
  <c r="AI10" i="7"/>
  <c r="AI11" i="7"/>
  <c r="AI29" i="7"/>
  <c r="AI30" i="7"/>
  <c r="AH2" i="7"/>
  <c r="AH4" i="7"/>
  <c r="AH3" i="7"/>
  <c r="AH5" i="7"/>
  <c r="AH6" i="7"/>
  <c r="AH7" i="7"/>
  <c r="AH9" i="7"/>
  <c r="AH10" i="7"/>
  <c r="AH11" i="7"/>
  <c r="AH29" i="7"/>
  <c r="AH30" i="7"/>
  <c r="AG2" i="7"/>
  <c r="AG4" i="7"/>
  <c r="AG3" i="7"/>
  <c r="AG5" i="7"/>
  <c r="AG6" i="7"/>
  <c r="AG7" i="7"/>
  <c r="AG9" i="7"/>
  <c r="AG10" i="7"/>
  <c r="AG11" i="7"/>
  <c r="AG29" i="7"/>
  <c r="AG30" i="7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Y3" i="7" s="1"/>
  <c r="K18" i="6"/>
  <c r="K19" i="6"/>
  <c r="K20" i="6"/>
  <c r="K21" i="6"/>
  <c r="K22" i="6"/>
  <c r="K23" i="6"/>
  <c r="K24" i="6"/>
  <c r="K25" i="6"/>
  <c r="Y11" i="7" s="1"/>
  <c r="K26" i="6"/>
  <c r="Y9" i="7" s="1"/>
  <c r="K27" i="6"/>
  <c r="AE2" i="7"/>
  <c r="AE4" i="7"/>
  <c r="AE3" i="7"/>
  <c r="AE5" i="7"/>
  <c r="AE8" i="7"/>
  <c r="AE7" i="7"/>
  <c r="AE17" i="7"/>
  <c r="AE11" i="7"/>
  <c r="AE27" i="7"/>
  <c r="AE28" i="7"/>
  <c r="AD2" i="7"/>
  <c r="AD4" i="7"/>
  <c r="AD3" i="7"/>
  <c r="AD5" i="7"/>
  <c r="AD8" i="7"/>
  <c r="AD7" i="7"/>
  <c r="AD17" i="7"/>
  <c r="AD11" i="7"/>
  <c r="AD27" i="7"/>
  <c r="AD28" i="7"/>
  <c r="AC2" i="7"/>
  <c r="AC4" i="7"/>
  <c r="AC3" i="7"/>
  <c r="AC5" i="7"/>
  <c r="AC8" i="7"/>
  <c r="AC7" i="7"/>
  <c r="AC17" i="7"/>
  <c r="AC11" i="7"/>
  <c r="AC27" i="7"/>
  <c r="AC28" i="7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" i="8"/>
  <c r="AA2" i="7"/>
  <c r="AA4" i="7"/>
  <c r="AA3" i="7"/>
  <c r="AA8" i="7"/>
  <c r="AA5" i="7"/>
  <c r="AA6" i="7"/>
  <c r="AA7" i="7"/>
  <c r="AA9" i="7"/>
  <c r="AA10" i="7"/>
  <c r="AA16" i="7"/>
  <c r="AA11" i="7"/>
  <c r="AA25" i="7"/>
  <c r="AA26" i="7"/>
  <c r="Z2" i="7"/>
  <c r="Z4" i="7"/>
  <c r="Z3" i="7"/>
  <c r="Z8" i="7"/>
  <c r="Z5" i="7"/>
  <c r="Z6" i="7"/>
  <c r="Z7" i="7"/>
  <c r="Z9" i="7"/>
  <c r="Z10" i="7"/>
  <c r="Z16" i="7"/>
  <c r="Z11" i="7"/>
  <c r="Z25" i="7"/>
  <c r="Z26" i="7"/>
  <c r="Y8" i="7"/>
  <c r="Y6" i="7"/>
  <c r="Y16" i="7"/>
  <c r="Y25" i="7"/>
  <c r="Y26" i="7"/>
  <c r="Y2" i="7"/>
  <c r="Y5" i="7"/>
  <c r="Y7" i="7"/>
  <c r="Y4" i="7"/>
  <c r="Y10" i="7"/>
  <c r="U2" i="7"/>
  <c r="U12" i="7"/>
  <c r="U3" i="7"/>
  <c r="U4" i="7"/>
  <c r="U13" i="7"/>
  <c r="U8" i="7"/>
  <c r="U14" i="7"/>
  <c r="U5" i="7"/>
  <c r="U6" i="7"/>
  <c r="U7" i="7"/>
  <c r="U15" i="7"/>
  <c r="U21" i="7"/>
  <c r="U9" i="7"/>
  <c r="U10" i="7"/>
  <c r="U22" i="7"/>
  <c r="U23" i="7"/>
  <c r="U24" i="7"/>
  <c r="U16" i="7"/>
  <c r="U17" i="7"/>
  <c r="U30" i="7"/>
  <c r="U81" i="7"/>
  <c r="U82" i="7"/>
  <c r="U83" i="7"/>
  <c r="U25" i="7"/>
  <c r="U84" i="7"/>
  <c r="U85" i="7"/>
  <c r="U86" i="7"/>
  <c r="U28" i="7"/>
  <c r="U26" i="7"/>
  <c r="U87" i="7"/>
  <c r="W2" i="7"/>
  <c r="W8" i="7"/>
  <c r="W4" i="7"/>
  <c r="W12" i="7"/>
  <c r="W3" i="7"/>
  <c r="W14" i="7"/>
  <c r="W15" i="7"/>
  <c r="W6" i="7"/>
  <c r="W13" i="7"/>
  <c r="W7" i="7"/>
  <c r="W5" i="7"/>
  <c r="W21" i="7"/>
  <c r="W9" i="7"/>
  <c r="W10" i="7"/>
  <c r="W22" i="7"/>
  <c r="W23" i="7"/>
  <c r="W24" i="7"/>
  <c r="W16" i="7"/>
  <c r="W17" i="7"/>
  <c r="W30" i="7"/>
  <c r="W81" i="7"/>
  <c r="W82" i="7"/>
  <c r="W83" i="7"/>
  <c r="W25" i="7"/>
  <c r="W84" i="7"/>
  <c r="W85" i="7"/>
  <c r="W86" i="7"/>
  <c r="W28" i="7"/>
  <c r="W26" i="7"/>
  <c r="W87" i="7"/>
  <c r="V2" i="7"/>
  <c r="V8" i="7"/>
  <c r="V4" i="7"/>
  <c r="V12" i="7"/>
  <c r="V3" i="7"/>
  <c r="V14" i="7"/>
  <c r="V15" i="7"/>
  <c r="V6" i="7"/>
  <c r="V13" i="7"/>
  <c r="V7" i="7"/>
  <c r="V5" i="7"/>
  <c r="V21" i="7"/>
  <c r="V9" i="7"/>
  <c r="V10" i="7"/>
  <c r="V22" i="7"/>
  <c r="V23" i="7"/>
  <c r="V24" i="7"/>
  <c r="V16" i="7"/>
  <c r="V17" i="7"/>
  <c r="V30" i="7"/>
  <c r="V81" i="7"/>
  <c r="V82" i="7"/>
  <c r="V83" i="7"/>
  <c r="V25" i="7"/>
  <c r="V84" i="7"/>
  <c r="V85" i="7"/>
  <c r="V86" i="7"/>
  <c r="V28" i="7"/>
  <c r="V26" i="7"/>
  <c r="V87" i="7"/>
  <c r="S4" i="7"/>
  <c r="S9" i="7"/>
  <c r="S12" i="7"/>
  <c r="S3" i="7"/>
  <c r="S14" i="7"/>
  <c r="S49" i="7"/>
  <c r="S15" i="7"/>
  <c r="S29" i="7"/>
  <c r="S8" i="7"/>
  <c r="S56" i="7"/>
  <c r="S27" i="7"/>
  <c r="S60" i="7"/>
  <c r="S61" i="7"/>
  <c r="S62" i="7"/>
  <c r="S63" i="7"/>
  <c r="S67" i="7"/>
  <c r="S20" i="7"/>
  <c r="S7" i="7"/>
  <c r="S74" i="7"/>
  <c r="S5" i="7"/>
  <c r="S2" i="7"/>
  <c r="R4" i="7"/>
  <c r="R9" i="7"/>
  <c r="R12" i="7"/>
  <c r="R3" i="7"/>
  <c r="R14" i="7"/>
  <c r="R49" i="7"/>
  <c r="R15" i="7"/>
  <c r="R29" i="7"/>
  <c r="R8" i="7"/>
  <c r="R56" i="7"/>
  <c r="R27" i="7"/>
  <c r="R60" i="7"/>
  <c r="R61" i="7"/>
  <c r="R62" i="7"/>
  <c r="R63" i="7"/>
  <c r="R67" i="7"/>
  <c r="R20" i="7"/>
  <c r="R7" i="7"/>
  <c r="R74" i="7"/>
  <c r="R5" i="7"/>
  <c r="R2" i="7"/>
  <c r="Q4" i="7"/>
  <c r="Q9" i="7"/>
  <c r="Q12" i="7"/>
  <c r="Q3" i="7"/>
  <c r="Q14" i="7"/>
  <c r="Q49" i="7"/>
  <c r="Q15" i="7"/>
  <c r="Q29" i="7"/>
  <c r="Q8" i="7"/>
  <c r="Q56" i="7"/>
  <c r="Q27" i="7"/>
  <c r="Q60" i="7"/>
  <c r="Q61" i="7"/>
  <c r="Q62" i="7"/>
  <c r="Q63" i="7"/>
  <c r="Q67" i="7"/>
  <c r="Q20" i="7"/>
  <c r="Q7" i="7"/>
  <c r="Q74" i="7"/>
  <c r="Q5" i="7"/>
  <c r="Q2" i="7"/>
  <c r="O33" i="7"/>
  <c r="O39" i="7"/>
  <c r="O40" i="7"/>
  <c r="O42" i="7"/>
  <c r="O46" i="7"/>
  <c r="O14" i="7"/>
  <c r="O47" i="7"/>
  <c r="O48" i="7"/>
  <c r="O50" i="7"/>
  <c r="O51" i="7"/>
  <c r="O54" i="7"/>
  <c r="O8" i="7"/>
  <c r="O57" i="7"/>
  <c r="O6" i="7"/>
  <c r="O59" i="7"/>
  <c r="O19" i="7"/>
  <c r="O71" i="7"/>
  <c r="O7" i="7"/>
  <c r="O75" i="7"/>
  <c r="O76" i="7"/>
  <c r="O77" i="7"/>
  <c r="O2" i="7"/>
  <c r="O79" i="7"/>
  <c r="N33" i="7"/>
  <c r="N39" i="7"/>
  <c r="N40" i="7"/>
  <c r="N42" i="7"/>
  <c r="N46" i="7"/>
  <c r="N14" i="7"/>
  <c r="N47" i="7"/>
  <c r="N48" i="7"/>
  <c r="N50" i="7"/>
  <c r="N51" i="7"/>
  <c r="N54" i="7"/>
  <c r="N8" i="7"/>
  <c r="N57" i="7"/>
  <c r="N6" i="7"/>
  <c r="N59" i="7"/>
  <c r="N19" i="7"/>
  <c r="N71" i="7"/>
  <c r="N7" i="7"/>
  <c r="N75" i="7"/>
  <c r="N76" i="7"/>
  <c r="N77" i="7"/>
  <c r="N2" i="7"/>
  <c r="N79" i="7"/>
  <c r="M33" i="7"/>
  <c r="M39" i="7"/>
  <c r="M40" i="7"/>
  <c r="M42" i="7"/>
  <c r="M46" i="7"/>
  <c r="M14" i="7"/>
  <c r="M47" i="7"/>
  <c r="M48" i="7"/>
  <c r="M50" i="7"/>
  <c r="M51" i="7"/>
  <c r="M54" i="7"/>
  <c r="M8" i="7"/>
  <c r="M57" i="7"/>
  <c r="M6" i="7"/>
  <c r="M59" i="7"/>
  <c r="M19" i="7"/>
  <c r="M71" i="7"/>
  <c r="M7" i="7"/>
  <c r="M75" i="7"/>
  <c r="M76" i="7"/>
  <c r="M77" i="7"/>
  <c r="M2" i="7"/>
  <c r="M79" i="7"/>
  <c r="K32" i="7"/>
  <c r="K4" i="7"/>
  <c r="K36" i="7"/>
  <c r="K38" i="7"/>
  <c r="K11" i="7"/>
  <c r="K41" i="7"/>
  <c r="K43" i="7"/>
  <c r="K44" i="7"/>
  <c r="K45" i="7"/>
  <c r="K3" i="7"/>
  <c r="K18" i="7"/>
  <c r="K53" i="7"/>
  <c r="K55" i="7"/>
  <c r="K8" i="7"/>
  <c r="K58" i="7"/>
  <c r="K13" i="7"/>
  <c r="K22" i="7"/>
  <c r="K64" i="7"/>
  <c r="K23" i="7"/>
  <c r="K65" i="7"/>
  <c r="K24" i="7"/>
  <c r="K68" i="7"/>
  <c r="K69" i="7"/>
  <c r="K70" i="7"/>
  <c r="K20" i="7"/>
  <c r="K73" i="7"/>
  <c r="K16" i="7"/>
  <c r="K5" i="7"/>
  <c r="K78" i="7"/>
  <c r="K2" i="7"/>
  <c r="J32" i="7"/>
  <c r="J4" i="7"/>
  <c r="J36" i="7"/>
  <c r="J38" i="7"/>
  <c r="J11" i="7"/>
  <c r="J41" i="7"/>
  <c r="J43" i="7"/>
  <c r="J44" i="7"/>
  <c r="J45" i="7"/>
  <c r="J3" i="7"/>
  <c r="J18" i="7"/>
  <c r="J53" i="7"/>
  <c r="J55" i="7"/>
  <c r="J8" i="7"/>
  <c r="J58" i="7"/>
  <c r="J13" i="7"/>
  <c r="J22" i="7"/>
  <c r="J64" i="7"/>
  <c r="J23" i="7"/>
  <c r="J65" i="7"/>
  <c r="J24" i="7"/>
  <c r="J68" i="7"/>
  <c r="J69" i="7"/>
  <c r="J70" i="7"/>
  <c r="J20" i="7"/>
  <c r="J73" i="7"/>
  <c r="J16" i="7"/>
  <c r="J5" i="7"/>
  <c r="J78" i="7"/>
  <c r="J2" i="7"/>
  <c r="I32" i="7"/>
  <c r="I4" i="7"/>
  <c r="I36" i="7"/>
  <c r="I38" i="7"/>
  <c r="I11" i="7"/>
  <c r="I41" i="7"/>
  <c r="I43" i="7"/>
  <c r="I44" i="7"/>
  <c r="I45" i="7"/>
  <c r="I3" i="7"/>
  <c r="I18" i="7"/>
  <c r="I53" i="7"/>
  <c r="I55" i="7"/>
  <c r="I8" i="7"/>
  <c r="I58" i="7"/>
  <c r="I13" i="7"/>
  <c r="I22" i="7"/>
  <c r="I64" i="7"/>
  <c r="I23" i="7"/>
  <c r="I65" i="7"/>
  <c r="I24" i="7"/>
  <c r="I68" i="7"/>
  <c r="I69" i="7"/>
  <c r="I70" i="7"/>
  <c r="I20" i="7"/>
  <c r="I73" i="7"/>
  <c r="I16" i="7"/>
  <c r="I5" i="7"/>
  <c r="I78" i="7"/>
  <c r="I2" i="7"/>
  <c r="G34" i="7"/>
  <c r="G35" i="7"/>
  <c r="G37" i="7"/>
  <c r="G31" i="7"/>
  <c r="G21" i="7"/>
  <c r="G12" i="7"/>
  <c r="G18" i="7"/>
  <c r="G15" i="7"/>
  <c r="G10" i="7"/>
  <c r="G52" i="7"/>
  <c r="G6" i="7"/>
  <c r="G13" i="7"/>
  <c r="G66" i="7"/>
  <c r="G19" i="7"/>
  <c r="G72" i="7"/>
  <c r="G17" i="7"/>
  <c r="G2" i="7"/>
  <c r="G80" i="7"/>
  <c r="F34" i="7"/>
  <c r="F35" i="7"/>
  <c r="F37" i="7"/>
  <c r="F31" i="7"/>
  <c r="F21" i="7"/>
  <c r="F12" i="7"/>
  <c r="F18" i="7"/>
  <c r="F15" i="7"/>
  <c r="F10" i="7"/>
  <c r="F52" i="7"/>
  <c r="F6" i="7"/>
  <c r="F13" i="7"/>
  <c r="F66" i="7"/>
  <c r="F19" i="7"/>
  <c r="F72" i="7"/>
  <c r="F17" i="7"/>
  <c r="F2" i="7"/>
  <c r="F80" i="7"/>
  <c r="E34" i="7"/>
  <c r="E35" i="7"/>
  <c r="E37" i="7"/>
  <c r="E31" i="7"/>
  <c r="E21" i="7"/>
  <c r="E12" i="7"/>
  <c r="E18" i="7"/>
  <c r="E15" i="7"/>
  <c r="E10" i="7"/>
  <c r="E52" i="7"/>
  <c r="E6" i="7"/>
  <c r="E13" i="7"/>
  <c r="E66" i="7"/>
  <c r="E19" i="7"/>
  <c r="E72" i="7"/>
  <c r="E17" i="7"/>
  <c r="E2" i="7"/>
  <c r="E80" i="7"/>
  <c r="AJ10" i="7" l="1"/>
  <c r="AJ9" i="7"/>
  <c r="AJ7" i="7"/>
  <c r="AJ6" i="7"/>
  <c r="AJ5" i="7"/>
  <c r="AJ30" i="7"/>
  <c r="AJ3" i="7"/>
  <c r="AJ29" i="7"/>
  <c r="AJ4" i="7"/>
  <c r="AJ11" i="7"/>
  <c r="AJ2" i="7"/>
  <c r="AF11" i="7"/>
  <c r="AF17" i="7"/>
  <c r="AF27" i="7"/>
  <c r="AF7" i="7"/>
  <c r="AF8" i="7"/>
  <c r="AF5" i="7"/>
  <c r="AF3" i="7"/>
  <c r="AF28" i="7"/>
  <c r="AF4" i="7"/>
  <c r="AF2" i="7"/>
  <c r="AB7" i="7"/>
  <c r="AB26" i="7"/>
  <c r="AB2" i="7"/>
  <c r="AB9" i="7"/>
  <c r="AB6" i="7"/>
  <c r="AB25" i="7"/>
  <c r="AB8" i="7"/>
  <c r="AB5" i="7"/>
  <c r="AB11" i="7"/>
  <c r="AB3" i="7"/>
  <c r="AB16" i="7"/>
  <c r="AB4" i="7"/>
  <c r="AB10" i="7"/>
  <c r="X87" i="7"/>
  <c r="X82" i="7"/>
  <c r="X10" i="7"/>
  <c r="X83" i="7"/>
  <c r="X22" i="7"/>
  <c r="X6" i="7"/>
  <c r="X86" i="7"/>
  <c r="X17" i="7"/>
  <c r="X12" i="7"/>
  <c r="X15" i="7"/>
  <c r="X26" i="7"/>
  <c r="X81" i="7"/>
  <c r="X9" i="7"/>
  <c r="X14" i="7"/>
  <c r="X28" i="7"/>
  <c r="X30" i="7"/>
  <c r="X21" i="7"/>
  <c r="X3" i="7"/>
  <c r="X85" i="7"/>
  <c r="X16" i="7"/>
  <c r="X4" i="7"/>
  <c r="X5" i="7"/>
  <c r="X84" i="7"/>
  <c r="X24" i="7"/>
  <c r="X7" i="7"/>
  <c r="X8" i="7"/>
  <c r="X25" i="7"/>
  <c r="X23" i="7"/>
  <c r="X13" i="7"/>
  <c r="X2" i="7"/>
  <c r="T15" i="7"/>
  <c r="T27" i="7"/>
  <c r="T56" i="7"/>
  <c r="H12" i="7"/>
  <c r="T49" i="7"/>
  <c r="H19" i="7"/>
  <c r="T3" i="7"/>
  <c r="T60" i="7"/>
  <c r="T8" i="7"/>
  <c r="T4" i="7"/>
  <c r="L5" i="7"/>
  <c r="T2" i="7"/>
  <c r="T74" i="7"/>
  <c r="H2" i="7"/>
  <c r="H10" i="7"/>
  <c r="L23" i="7"/>
  <c r="L18" i="7"/>
  <c r="L20" i="7"/>
  <c r="P33" i="7"/>
  <c r="H17" i="7"/>
  <c r="L64" i="7"/>
  <c r="L13" i="7"/>
  <c r="P7" i="7"/>
  <c r="P6" i="7"/>
  <c r="P48" i="7"/>
  <c r="P39" i="7"/>
  <c r="H72" i="7"/>
  <c r="L70" i="7"/>
  <c r="H21" i="7"/>
  <c r="L69" i="7"/>
  <c r="L43" i="7"/>
  <c r="L55" i="7"/>
  <c r="H13" i="7"/>
  <c r="L2" i="7"/>
  <c r="L65" i="7"/>
  <c r="H6" i="7"/>
  <c r="H37" i="7"/>
  <c r="L11" i="7"/>
  <c r="P50" i="7"/>
  <c r="P40" i="7"/>
  <c r="H80" i="7"/>
  <c r="H52" i="7"/>
  <c r="H35" i="7"/>
  <c r="L53" i="7"/>
  <c r="T9" i="7"/>
  <c r="L73" i="7"/>
  <c r="P76" i="7"/>
  <c r="P71" i="7"/>
  <c r="P8" i="7"/>
  <c r="H18" i="7"/>
  <c r="P47" i="7"/>
  <c r="T7" i="7"/>
  <c r="T63" i="7"/>
  <c r="P19" i="7"/>
  <c r="P57" i="7"/>
  <c r="P14" i="7"/>
  <c r="T67" i="7"/>
  <c r="T62" i="7"/>
  <c r="L78" i="7"/>
  <c r="L16" i="7"/>
  <c r="L58" i="7"/>
  <c r="L44" i="7"/>
  <c r="L38" i="7"/>
  <c r="H31" i="7"/>
  <c r="L24" i="7"/>
  <c r="L22" i="7"/>
  <c r="L36" i="7"/>
  <c r="L8" i="7"/>
  <c r="L3" i="7"/>
  <c r="L41" i="7"/>
  <c r="L4" i="7"/>
  <c r="H34" i="7"/>
  <c r="P77" i="7"/>
  <c r="P51" i="7"/>
  <c r="P46" i="7"/>
  <c r="P42" i="7"/>
  <c r="T5" i="7"/>
  <c r="T61" i="7"/>
  <c r="T29" i="7"/>
  <c r="T14" i="7"/>
  <c r="P79" i="7"/>
  <c r="P75" i="7"/>
  <c r="P59" i="7"/>
  <c r="P54" i="7"/>
  <c r="T20" i="7"/>
  <c r="T12" i="7"/>
  <c r="P2" i="7"/>
  <c r="L68" i="7"/>
  <c r="L45" i="7"/>
  <c r="L32" i="7"/>
  <c r="H66" i="7"/>
  <c r="H15" i="7"/>
  <c r="AK2" i="7" l="1"/>
  <c r="AK3" i="7"/>
  <c r="AK8" i="7"/>
  <c r="AK5" i="7"/>
  <c r="AK4" i="7"/>
  <c r="AK6" i="7"/>
  <c r="AK7" i="7"/>
  <c r="B89" i="7"/>
  <c r="D81" i="7" l="1"/>
  <c r="D9" i="7"/>
  <c r="D61" i="7"/>
  <c r="D71" i="7"/>
  <c r="D79" i="7"/>
  <c r="D55" i="7" l="1"/>
  <c r="D82" i="7"/>
  <c r="D48" i="7"/>
  <c r="D57" i="7"/>
  <c r="D39" i="7"/>
  <c r="D83" i="7"/>
  <c r="D14" i="7"/>
  <c r="D42" i="7"/>
  <c r="D50" i="7"/>
  <c r="D25" i="7"/>
  <c r="D74" i="7"/>
  <c r="D59" i="7"/>
  <c r="D67" i="7"/>
  <c r="D62" i="7"/>
  <c r="D87" i="7"/>
  <c r="D54" i="7"/>
  <c r="D30" i="7"/>
  <c r="D26" i="7"/>
  <c r="D49" i="7"/>
  <c r="D56" i="7"/>
  <c r="D28" i="7"/>
  <c r="D40" i="7"/>
  <c r="D70" i="7"/>
  <c r="D58" i="7"/>
  <c r="D38" i="7"/>
  <c r="D20" i="7"/>
  <c r="D5" i="7"/>
  <c r="D24" i="7"/>
  <c r="D44" i="7"/>
  <c r="D23" i="7"/>
  <c r="D69" i="7"/>
  <c r="D10" i="7"/>
  <c r="D41" i="7"/>
  <c r="D16" i="7"/>
  <c r="D34" i="7"/>
  <c r="D85" i="7"/>
  <c r="D68" i="7"/>
  <c r="D78" i="7"/>
  <c r="D27" i="7"/>
  <c r="D65" i="7"/>
  <c r="D76" i="7"/>
  <c r="D53" i="7"/>
  <c r="D84" i="7"/>
  <c r="D43" i="7"/>
  <c r="D75" i="7"/>
  <c r="D33" i="7"/>
  <c r="D22" i="7"/>
  <c r="D47" i="7"/>
  <c r="D63" i="7"/>
  <c r="D60" i="7"/>
  <c r="D64" i="7"/>
  <c r="D32" i="7"/>
  <c r="D29" i="7"/>
  <c r="D51" i="7"/>
  <c r="D7" i="7"/>
  <c r="D3" i="7"/>
  <c r="D73" i="7"/>
  <c r="D86" i="7"/>
  <c r="D45" i="7"/>
  <c r="D46" i="7"/>
  <c r="D4" i="7" l="1"/>
  <c r="D77" i="7"/>
  <c r="D8" i="7"/>
  <c r="D72" i="7"/>
  <c r="D12" i="7"/>
  <c r="D15" i="7"/>
  <c r="D88" i="7"/>
  <c r="D6" i="7"/>
  <c r="D13" i="7"/>
  <c r="D17" i="7"/>
  <c r="D19" i="7"/>
  <c r="D35" i="7"/>
  <c r="D66" i="7"/>
  <c r="D18" i="7"/>
  <c r="D52" i="7"/>
  <c r="D2" i="7"/>
  <c r="D11" i="7"/>
  <c r="D37" i="7"/>
  <c r="D36" i="7"/>
  <c r="D21" i="7"/>
  <c r="D31" i="7"/>
  <c r="D80" i="7"/>
</calcChain>
</file>

<file path=xl/sharedStrings.xml><?xml version="1.0" encoding="utf-8"?>
<sst xmlns="http://schemas.openxmlformats.org/spreadsheetml/2006/main" count="885" uniqueCount="386">
  <si>
    <t>LGCPY</t>
  </si>
  <si>
    <t>GCMUP</t>
  </si>
  <si>
    <t>RBEGC</t>
  </si>
  <si>
    <t>ZAPOTIL Zbyněk</t>
  </si>
  <si>
    <t>CESGK</t>
  </si>
  <si>
    <t>GCBBR</t>
  </si>
  <si>
    <t>ERBGC</t>
  </si>
  <si>
    <t>SLUNEČKO Jiří</t>
  </si>
  <si>
    <t>GCPBR</t>
  </si>
  <si>
    <t>GKLIS</t>
  </si>
  <si>
    <t>KAPOUN Roman</t>
  </si>
  <si>
    <t>GCBER</t>
  </si>
  <si>
    <t>GCHOS</t>
  </si>
  <si>
    <t>ŠRÁMEK Michal</t>
  </si>
  <si>
    <t>PGCGC</t>
  </si>
  <si>
    <t>GCPDY</t>
  </si>
  <si>
    <t>ZADÁK Roman</t>
  </si>
  <si>
    <t>FURCH Jan</t>
  </si>
  <si>
    <t>Jméno</t>
  </si>
  <si>
    <t>Klub</t>
  </si>
  <si>
    <t>Členské číslo</t>
  </si>
  <si>
    <t>HCP</t>
  </si>
  <si>
    <t>Kolo 1</t>
  </si>
  <si>
    <t>HCP po</t>
  </si>
  <si>
    <t>GCKON</t>
  </si>
  <si>
    <t>PRZGK</t>
  </si>
  <si>
    <t>PANGC</t>
  </si>
  <si>
    <t>ČUS Martin</t>
  </si>
  <si>
    <t>KROUPA Josef</t>
  </si>
  <si>
    <t>URBAN Vladimír</t>
  </si>
  <si>
    <t>WD</t>
  </si>
  <si>
    <t>---</t>
  </si>
  <si>
    <t>15 / --- / (33)</t>
  </si>
  <si>
    <t>NOVÝ Stanislav</t>
  </si>
  <si>
    <t>GCSTR</t>
  </si>
  <si>
    <t>NOVÝ Robert</t>
  </si>
  <si>
    <t>BFLGC</t>
  </si>
  <si>
    <t>SELLNER David</t>
  </si>
  <si>
    <t>KAISER Petr</t>
  </si>
  <si>
    <t>5 / --- / (19)</t>
  </si>
  <si>
    <t>Pořadí</t>
  </si>
  <si>
    <t>GKDDV</t>
  </si>
  <si>
    <t>MUŽÁTKO Radek</t>
  </si>
  <si>
    <t>GCKVA</t>
  </si>
  <si>
    <t>DRÁBEK Jakub</t>
  </si>
  <si>
    <t>8 / --- / (29)</t>
  </si>
  <si>
    <t>7 / --- / (23)</t>
  </si>
  <si>
    <t>GCPRH</t>
  </si>
  <si>
    <t>CHOVANEC Jozef</t>
  </si>
  <si>
    <t>GCNBY</t>
  </si>
  <si>
    <t>10 / --- / (29)</t>
  </si>
  <si>
    <t>JOSEF Jaroslav</t>
  </si>
  <si>
    <t>5 / --- / (25)</t>
  </si>
  <si>
    <t>KUBÍČEK Josef</t>
  </si>
  <si>
    <t>GCBIT</t>
  </si>
  <si>
    <t>KOS Josef</t>
  </si>
  <si>
    <t>GKCBR</t>
  </si>
  <si>
    <t>KRÁL Josef</t>
  </si>
  <si>
    <t>KIRBL Tomáš</t>
  </si>
  <si>
    <t>MARYŠKO Zdeněk</t>
  </si>
  <si>
    <t>6 / --- / (29)</t>
  </si>
  <si>
    <t>SABADOŠ Jan</t>
  </si>
  <si>
    <t>GCKUH</t>
  </si>
  <si>
    <t>GCPAR</t>
  </si>
  <si>
    <t>CLUB</t>
  </si>
  <si>
    <t>ČÍSLO CLUBU</t>
  </si>
  <si>
    <t>POČET ODEHRANÝCH TURNAJŮ</t>
  </si>
  <si>
    <t xml:space="preserve">BRUTTO </t>
  </si>
  <si>
    <t>NETTO</t>
  </si>
  <si>
    <t>TOP 3</t>
  </si>
  <si>
    <t>BRUTTO</t>
  </si>
  <si>
    <t>UMÍSTĚNÍ</t>
  </si>
  <si>
    <t>JMÉNO</t>
  </si>
  <si>
    <r>
      <t xml:space="preserve">BRUTTO </t>
    </r>
    <r>
      <rPr>
        <sz val="8"/>
        <color theme="9"/>
        <rFont val="Calibri"/>
        <family val="2"/>
        <scheme val="minor"/>
      </rPr>
      <t>7</t>
    </r>
  </si>
  <si>
    <t>3 TOP VÝSLEDKŮ</t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</si>
  <si>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</t>
    </r>
  </si>
  <si>
    <r>
      <t>NETTO</t>
    </r>
    <r>
      <rPr>
        <sz val="8"/>
        <color theme="6"/>
        <rFont val="Calibri"/>
        <family val="2"/>
        <charset val="238"/>
        <scheme val="minor"/>
      </rPr>
      <t>2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</si>
  <si>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(2)2</t>
    </r>
  </si>
  <si>
    <r>
      <t xml:space="preserve">NETTO    </t>
    </r>
    <r>
      <rPr>
        <sz val="8"/>
        <color theme="6"/>
        <rFont val="Calibri"/>
        <family val="2"/>
        <charset val="238"/>
        <scheme val="minor"/>
      </rPr>
      <t>8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</si>
  <si>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(2)22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</si>
  <si>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11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</si>
  <si>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(2)23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</si>
  <si>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14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</si>
  <si>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(2)24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</si>
  <si>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17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</si>
  <si>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(2)25</t>
    </r>
  </si>
  <si>
    <r>
      <t xml:space="preserve">BRUTTO </t>
    </r>
    <r>
      <rPr>
        <sz val="8"/>
        <color theme="6"/>
        <rFont val="Calibri"/>
        <family val="2"/>
        <charset val="238"/>
        <scheme val="minor"/>
      </rPr>
      <t>19</t>
    </r>
    <r>
      <rPr>
        <b/>
        <sz val="8"/>
        <color theme="6"/>
        <rFont val="Calibri"/>
        <family val="2"/>
        <charset val="238"/>
        <scheme val="minor"/>
      </rPr>
      <t xml:space="preserve">    </t>
    </r>
  </si>
  <si>
    <r>
      <t>NETTO</t>
    </r>
    <r>
      <rPr>
        <b/>
        <sz val="8"/>
        <color theme="6"/>
        <rFont val="Calibri"/>
        <family val="2"/>
        <charset val="238"/>
        <scheme val="minor"/>
      </rPr>
      <t xml:space="preserve"> </t>
    </r>
    <r>
      <rPr>
        <sz val="8"/>
        <color theme="6"/>
        <rFont val="Calibri"/>
        <family val="2"/>
        <charset val="238"/>
        <scheme val="minor"/>
      </rPr>
      <t>20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</si>
  <si>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(2)26</t>
    </r>
  </si>
  <si>
    <t>BRUTTO x 2</t>
  </si>
  <si>
    <t>Celkem</t>
  </si>
  <si>
    <t>20 / 88 / (39)</t>
  </si>
  <si>
    <t>18 / 92 / (36)</t>
  </si>
  <si>
    <t>NĚMEC Milan</t>
  </si>
  <si>
    <t>GUREGA Milan</t>
  </si>
  <si>
    <t>KLŮJ Ivan</t>
  </si>
  <si>
    <t>14 - 15</t>
  </si>
  <si>
    <t>KOZEL Jakub</t>
  </si>
  <si>
    <t>JANDOUŠ Ladislav</t>
  </si>
  <si>
    <t>ZBINYAKOV Alexey</t>
  </si>
  <si>
    <t>3 / --- / (29)</t>
  </si>
  <si>
    <t>HAŠEK Jiří</t>
  </si>
  <si>
    <t>1.</t>
  </si>
  <si>
    <t>2.</t>
  </si>
  <si>
    <t>13 / --- / (32)</t>
  </si>
  <si>
    <t>Pyšely 26.4.24 CELKEM</t>
  </si>
  <si>
    <t>Kácov 23.5.24            CELKEM</t>
  </si>
  <si>
    <r>
      <t xml:space="preserve">KV </t>
    </r>
    <r>
      <rPr>
        <b/>
        <sz val="6"/>
        <color theme="0"/>
        <rFont val="Calibri"/>
        <family val="2"/>
        <charset val="238"/>
        <scheme val="minor"/>
      </rPr>
      <t xml:space="preserve">Olšova vrata </t>
    </r>
    <r>
      <rPr>
        <b/>
        <sz val="8"/>
        <color theme="0"/>
        <rFont val="Calibri"/>
        <family val="2"/>
        <scheme val="minor"/>
      </rPr>
      <t>23.6.24   CELKEM</t>
    </r>
  </si>
  <si>
    <t>Zbraslav 18.7.24 CELKEM</t>
  </si>
  <si>
    <t>Karlštejn 29.8.24 CELKEM</t>
  </si>
  <si>
    <t>Plzeň - Dýšina 19.9.24  CELKEM</t>
  </si>
  <si>
    <t>Vinoř 3.10.24 CELKEM</t>
  </si>
  <si>
    <t>30 / 78 / (35)</t>
  </si>
  <si>
    <t>KOUKAL Ladislav</t>
  </si>
  <si>
    <t>25 / 84 / (34)</t>
  </si>
  <si>
    <t>ZEMAN Pavel</t>
  </si>
  <si>
    <t>GCKSI</t>
  </si>
  <si>
    <t>25 / 83 / (39)</t>
  </si>
  <si>
    <t>23 / 86 / (38)</t>
  </si>
  <si>
    <t>KAREL Libor</t>
  </si>
  <si>
    <t>20 / 88 / (32)</t>
  </si>
  <si>
    <t>19 / --- / (30)</t>
  </si>
  <si>
    <t>REDEK Radomír</t>
  </si>
  <si>
    <t>17 / 91 / (31)</t>
  </si>
  <si>
    <t>ČEPILA Josef</t>
  </si>
  <si>
    <t>15 / 96 / (34)</t>
  </si>
  <si>
    <t>13 / 98 / (24)</t>
  </si>
  <si>
    <t>GREGOV Robert</t>
  </si>
  <si>
    <t>12 / --- / (24)</t>
  </si>
  <si>
    <t>HORÁČEK Petr</t>
  </si>
  <si>
    <t>11 / --- / (21)</t>
  </si>
  <si>
    <t>8 / 102 / (25)</t>
  </si>
  <si>
    <t>8 / 104 / (25)</t>
  </si>
  <si>
    <t>8 / --- / (23)</t>
  </si>
  <si>
    <t>PRAŽÁK Karel</t>
  </si>
  <si>
    <t>GKHNV</t>
  </si>
  <si>
    <t>6 / --- / (23)</t>
  </si>
  <si>
    <t>BRŮHA Libor</t>
  </si>
  <si>
    <t>5 / 114 / (25)</t>
  </si>
  <si>
    <t>HEGER Daniel</t>
  </si>
  <si>
    <t>24 / 84 / (37)</t>
  </si>
  <si>
    <t>20 / 92 / (31)</t>
  </si>
  <si>
    <t>PETRŽILKA Jiří</t>
  </si>
  <si>
    <t>20 / 89 / (39)</t>
  </si>
  <si>
    <t>HANEL Miroslav</t>
  </si>
  <si>
    <t>18 / 92 / (42)</t>
  </si>
  <si>
    <t>18 / 91 / (31)</t>
  </si>
  <si>
    <t>KOUTNÍK Zdeněk</t>
  </si>
  <si>
    <t>17 / 97 / (37)</t>
  </si>
  <si>
    <t>17 / 91 / (36)</t>
  </si>
  <si>
    <t>17 / 98 / (30)</t>
  </si>
  <si>
    <t>17 / 92 / (37)</t>
  </si>
  <si>
    <t>BAUDIS Jiří</t>
  </si>
  <si>
    <t>GCOLO</t>
  </si>
  <si>
    <t>16 / 92 / (29)</t>
  </si>
  <si>
    <t>PAROULEK Petr</t>
  </si>
  <si>
    <t>GCHKR</t>
  </si>
  <si>
    <t>14 / 106 / (29)</t>
  </si>
  <si>
    <t>FÁBERA Martin</t>
  </si>
  <si>
    <t>14 / --- / (40)</t>
  </si>
  <si>
    <t>DAVID Petr</t>
  </si>
  <si>
    <t>14 / 96 / (45)</t>
  </si>
  <si>
    <t>PRZYCZKO Miroslav</t>
  </si>
  <si>
    <t>14 / 98 / (34)</t>
  </si>
  <si>
    <t>HES Miroslav</t>
  </si>
  <si>
    <t>13 / 99 / (36)</t>
  </si>
  <si>
    <t>12 / 102 / (28)</t>
  </si>
  <si>
    <t>HES Matěj</t>
  </si>
  <si>
    <t>10 / 105 / (23)</t>
  </si>
  <si>
    <t>10 / --- / (25)</t>
  </si>
  <si>
    <t>10 / 100 / (37)</t>
  </si>
  <si>
    <t>10 / --- / (31)</t>
  </si>
  <si>
    <t>VESECKÝ Radek</t>
  </si>
  <si>
    <t>10 / --- / (22)</t>
  </si>
  <si>
    <t>POKORNÝ Marek</t>
  </si>
  <si>
    <t>KLPGO</t>
  </si>
  <si>
    <t>ŘEHÁČEK Marek</t>
  </si>
  <si>
    <t>9 / --- / (33)</t>
  </si>
  <si>
    <t>SÁGNER Milan</t>
  </si>
  <si>
    <t>9 / 108 / (29)</t>
  </si>
  <si>
    <t>SLÁMA Karel</t>
  </si>
  <si>
    <t>8 / --- / (27)</t>
  </si>
  <si>
    <t>MAREK Dušan</t>
  </si>
  <si>
    <t>7 / --- / (32)</t>
  </si>
  <si>
    <t>ROHLÍNEK Pavel</t>
  </si>
  <si>
    <t>GCBRN</t>
  </si>
  <si>
    <t>6 / --- / (28)</t>
  </si>
  <si>
    <t>CHRPA Josef</t>
  </si>
  <si>
    <t>5 / --- / (29)</t>
  </si>
  <si>
    <t>23 / --- / (37)</t>
  </si>
  <si>
    <t>ŠTĚPÁNEK Petr</t>
  </si>
  <si>
    <t>22 / 87 / (35)</t>
  </si>
  <si>
    <t>16 / 92 / (31)</t>
  </si>
  <si>
    <t>JIRKAL Petr</t>
  </si>
  <si>
    <t>15 / 96 / (31)</t>
  </si>
  <si>
    <t>FRANK Rudolf</t>
  </si>
  <si>
    <t>14 / --- / (35)</t>
  </si>
  <si>
    <t>SEKANINA Marek</t>
  </si>
  <si>
    <t>12 / 100 / (39)</t>
  </si>
  <si>
    <t>11 / 100 / (41)</t>
  </si>
  <si>
    <t>10 / 106 / (29)</t>
  </si>
  <si>
    <t>SOJKA Pavel</t>
  </si>
  <si>
    <t>10 / 104 / (24)</t>
  </si>
  <si>
    <t>TICHÝ Roman</t>
  </si>
  <si>
    <t>9 / 104 / (30)</t>
  </si>
  <si>
    <t>KASYMOV Alisher</t>
  </si>
  <si>
    <t>8 / 105 / (36)</t>
  </si>
  <si>
    <t>8 / 107 / (31)</t>
  </si>
  <si>
    <t>8 / --- / (31)</t>
  </si>
  <si>
    <t>MOTALÍK Zdeněk</t>
  </si>
  <si>
    <t>7 / --- / (27)</t>
  </si>
  <si>
    <t>BAUER Libor</t>
  </si>
  <si>
    <t>7 / 102 / (39)</t>
  </si>
  <si>
    <t>7 / 106 / (26)</t>
  </si>
  <si>
    <t>6 / 108 / (28)</t>
  </si>
  <si>
    <t>6 / 114 / (48)</t>
  </si>
  <si>
    <t>KURC David</t>
  </si>
  <si>
    <t>4 / --- / (29)</t>
  </si>
  <si>
    <t>ŠKOLOUT Václav</t>
  </si>
  <si>
    <t>1 / 126 / (24)</t>
  </si>
  <si>
    <t>35 / 73 / (37)</t>
  </si>
  <si>
    <t>29 / 79 / (33)</t>
  </si>
  <si>
    <t>KOLBEK Martin</t>
  </si>
  <si>
    <t>28 / 80 / (40)</t>
  </si>
  <si>
    <t>24 / 84 / (36)</t>
  </si>
  <si>
    <t>21 / 87 / (38)</t>
  </si>
  <si>
    <t>REZEK Jan</t>
  </si>
  <si>
    <t>GCMNI</t>
  </si>
  <si>
    <t>20 / --- / (29)</t>
  </si>
  <si>
    <t>20 / 90 / (37)</t>
  </si>
  <si>
    <t>STEHLÍK Jan</t>
  </si>
  <si>
    <t>19 / --- / (37)</t>
  </si>
  <si>
    <t>19 / 90 / (33)</t>
  </si>
  <si>
    <t>NGUYEN Ladislav</t>
  </si>
  <si>
    <t>17 / --- / (38)</t>
  </si>
  <si>
    <t>15 / --- / (30)</t>
  </si>
  <si>
    <t>14 / 100 / (36)</t>
  </si>
  <si>
    <t>13 / 102 / (26)</t>
  </si>
  <si>
    <t>MATOUŠEK Martin</t>
  </si>
  <si>
    <t>11 / --- / (38)</t>
  </si>
  <si>
    <t>NAMURA Raid</t>
  </si>
  <si>
    <t>7 / 113 / (29)</t>
  </si>
  <si>
    <t>HRALA Jiří</t>
  </si>
  <si>
    <r>
      <rPr>
        <b/>
        <sz val="8"/>
        <color theme="0"/>
        <rFont val="Calibri"/>
        <family val="2"/>
        <scheme val="minor"/>
      </rPr>
      <t xml:space="preserve">BRUTTO </t>
    </r>
    <r>
      <rPr>
        <sz val="8"/>
        <color theme="9"/>
        <rFont val="Calibri"/>
        <family val="2"/>
        <scheme val="minor"/>
      </rPr>
      <t>4</t>
    </r>
    <r>
      <rPr>
        <b/>
        <sz val="8"/>
        <color rgb="FF9CC97D"/>
        <rFont val="Calibri"/>
        <family val="2"/>
        <scheme val="minor"/>
      </rPr>
      <t xml:space="preserve"> </t>
    </r>
  </si>
  <si>
    <t>Konopiště 8.8.24    CELKEM</t>
  </si>
  <si>
    <t>31 / 77 / (37)</t>
  </si>
  <si>
    <t>27 / 83 / (56)</t>
  </si>
  <si>
    <t>24 / 84 / (40)</t>
  </si>
  <si>
    <t>SVĚRÁK Václav</t>
  </si>
  <si>
    <t>GCPOD</t>
  </si>
  <si>
    <t>21 / 87 / (37)</t>
  </si>
  <si>
    <t>21 / 89 / (35)</t>
  </si>
  <si>
    <t>VRŠECKÝ Aleš</t>
  </si>
  <si>
    <t>21 / 88 / (44)</t>
  </si>
  <si>
    <t>HRDLIČKA Petr</t>
  </si>
  <si>
    <t>PRAGK</t>
  </si>
  <si>
    <t>20 / 90 / (41)</t>
  </si>
  <si>
    <t>MCKENZIE Grant</t>
  </si>
  <si>
    <t>GRGGC</t>
  </si>
  <si>
    <t>20 / 88 / (28)</t>
  </si>
  <si>
    <t>ŠENFELD Ivo</t>
  </si>
  <si>
    <t>20 / 89 / (35)</t>
  </si>
  <si>
    <t>ZELENKA Jiří</t>
  </si>
  <si>
    <t>19 / 91 / (33)</t>
  </si>
  <si>
    <t>18 / 90 / (35)</t>
  </si>
  <si>
    <t>LOUDA Petr</t>
  </si>
  <si>
    <t>17 / 95 / (39)</t>
  </si>
  <si>
    <t>16 / --- / (33)</t>
  </si>
  <si>
    <t>15 / --- / (29)</t>
  </si>
  <si>
    <t>15 / 94 / (37)</t>
  </si>
  <si>
    <t>KŘIVOHLAVÝ Karel</t>
  </si>
  <si>
    <t>15 / --- / (28)</t>
  </si>
  <si>
    <t>14 / 97 / (33)</t>
  </si>
  <si>
    <t>14 / 98 / (36)</t>
  </si>
  <si>
    <t>BRANT Petr</t>
  </si>
  <si>
    <t>14 / 98 / (32)</t>
  </si>
  <si>
    <t>14 / 97 / (34)</t>
  </si>
  <si>
    <t>13 / --- / (30)</t>
  </si>
  <si>
    <t>13 / 99 / (29)</t>
  </si>
  <si>
    <t>13 / 98 / (31)</t>
  </si>
  <si>
    <t>JAREŠ Vladimír</t>
  </si>
  <si>
    <t>13 / 100 / (34)</t>
  </si>
  <si>
    <t>MELÍŠEK Jan</t>
  </si>
  <si>
    <t>9 / --- / (21)</t>
  </si>
  <si>
    <t>9 / 103 / (30)</t>
  </si>
  <si>
    <t>8 / 107 / (29)</t>
  </si>
  <si>
    <t>6 / 110 / (29)</t>
  </si>
  <si>
    <t>2 / 115 / (38)</t>
  </si>
  <si>
    <t>5.</t>
  </si>
  <si>
    <t>4.</t>
  </si>
  <si>
    <t>7.</t>
  </si>
  <si>
    <t>6.</t>
  </si>
  <si>
    <t>3.</t>
  </si>
  <si>
    <t>BRUTTO x2</t>
  </si>
  <si>
    <r>
      <t xml:space="preserve">BRUTTO </t>
    </r>
    <r>
      <rPr>
        <sz val="8"/>
        <color theme="6"/>
        <rFont val="Calibri"/>
        <family val="2"/>
        <charset val="238"/>
        <scheme val="minor"/>
      </rPr>
      <t>10</t>
    </r>
    <r>
      <rPr>
        <b/>
        <sz val="8"/>
        <color theme="0"/>
        <rFont val="Calibri"/>
        <family val="2"/>
        <scheme val="minor"/>
      </rPr>
      <t xml:space="preserve"> </t>
    </r>
  </si>
  <si>
    <t>BRUTTO  x2</t>
  </si>
  <si>
    <t>SPUDICH Jiří</t>
  </si>
  <si>
    <t>29 / 79 / (35)</t>
  </si>
  <si>
    <t>SLEZÁK Pavel</t>
  </si>
  <si>
    <t>25 / 83 / (34)</t>
  </si>
  <si>
    <t>22 / 86 / (38)</t>
  </si>
  <si>
    <t>21 / 87 / (36)</t>
  </si>
  <si>
    <t>20 / 92 / (37)</t>
  </si>
  <si>
    <t>FAFEJTA Petr</t>
  </si>
  <si>
    <t>BENDA Oliver</t>
  </si>
  <si>
    <t>GCLIB</t>
  </si>
  <si>
    <t>18 / --- / (36)</t>
  </si>
  <si>
    <t>MIČKA Josef</t>
  </si>
  <si>
    <t>18 / 91 / (37)</t>
  </si>
  <si>
    <t>18 / 92 / (35)</t>
  </si>
  <si>
    <t>17 / --- / (34)</t>
  </si>
  <si>
    <t>NOVOTNÝ Otto</t>
  </si>
  <si>
    <t>16 / 95 / (36)</t>
  </si>
  <si>
    <t>15 / --- / (38)</t>
  </si>
  <si>
    <t>14 / --- / (34)</t>
  </si>
  <si>
    <t>13 / --- / (26)</t>
  </si>
  <si>
    <t>13 / 102 / (34)</t>
  </si>
  <si>
    <t>SVOBODA Jan</t>
  </si>
  <si>
    <t>12 / 100 / (32)</t>
  </si>
  <si>
    <t>OLIVA Karel</t>
  </si>
  <si>
    <t>9 / --- / (24)</t>
  </si>
  <si>
    <t>SCHAARSCHMIDT Gerd</t>
  </si>
  <si>
    <t>Erzgebirge Golf Club.</t>
  </si>
  <si>
    <t>8 / 109 / (26)</t>
  </si>
  <si>
    <t>BENDA Milan</t>
  </si>
  <si>
    <t>6 / --- / (26)</t>
  </si>
  <si>
    <t>6 / --- / (27)</t>
  </si>
  <si>
    <t>PADEVĚT František</t>
  </si>
  <si>
    <t>5 / 116 / (25)</t>
  </si>
  <si>
    <t>4 / --- / (34)</t>
  </si>
  <si>
    <t>1 / --- / (24)</t>
  </si>
  <si>
    <t>POLÁK Stanislav</t>
  </si>
  <si>
    <t>1 / 116 / (61)</t>
  </si>
  <si>
    <t>DUŠEK Tomáš</t>
  </si>
  <si>
    <t>22 / 86 / (26)</t>
  </si>
  <si>
    <t>KAREŠ Jaroslav</t>
  </si>
  <si>
    <t>GCSPR</t>
  </si>
  <si>
    <t>19 / --- / (29)</t>
  </si>
  <si>
    <t>BEČAVER Petr</t>
  </si>
  <si>
    <t>18 / --- / (23)</t>
  </si>
  <si>
    <t>17 / 92 / (36)</t>
  </si>
  <si>
    <t>HAVLÍK Tomáš</t>
  </si>
  <si>
    <t>16 / 94 / (31)</t>
  </si>
  <si>
    <t>15 / 97 / (26)</t>
  </si>
  <si>
    <t>NOVÁK Vladimír</t>
  </si>
  <si>
    <t>13 / 101 / (33)</t>
  </si>
  <si>
    <t>JEŘÁBEK Michal</t>
  </si>
  <si>
    <t>AGMST</t>
  </si>
  <si>
    <t>12 / --- / (35)</t>
  </si>
  <si>
    <t>12 / --- / (23)</t>
  </si>
  <si>
    <t>11 / --- / (22)</t>
  </si>
  <si>
    <t>8 / --- / (24)</t>
  </si>
  <si>
    <t>7 / 107 / (28)</t>
  </si>
  <si>
    <t>MERTH Hugo</t>
  </si>
  <si>
    <t>ŠKVOR Ivan</t>
  </si>
  <si>
    <t>6 / --- / (24)</t>
  </si>
  <si>
    <t>6 / --- / (18)</t>
  </si>
  <si>
    <t>3 / --- / (17)</t>
  </si>
  <si>
    <t>1 / --- / (18)</t>
  </si>
  <si>
    <t>22 - 23</t>
  </si>
  <si>
    <t>BERAN Aleš</t>
  </si>
  <si>
    <t>NS</t>
  </si>
  <si>
    <t>GULÍK Lukáš</t>
  </si>
  <si>
    <t>0 / --- / (15)</t>
  </si>
  <si>
    <t>29 / 79 / (36)</t>
  </si>
  <si>
    <t>22 / 86 / (33)</t>
  </si>
  <si>
    <t>VACEK Roman</t>
  </si>
  <si>
    <t>GKCEE</t>
  </si>
  <si>
    <t>20 / 88 / (40)</t>
  </si>
  <si>
    <t>18 / 95 / (30)</t>
  </si>
  <si>
    <t>18 / 98 / (36)</t>
  </si>
  <si>
    <t>18 / 93 / (29)</t>
  </si>
  <si>
    <t>15 / 95 / (29)</t>
  </si>
  <si>
    <t>15 / 93 / (30)</t>
  </si>
  <si>
    <t>KOTÍŠEK Roman</t>
  </si>
  <si>
    <t>14 / 97 / (26)</t>
  </si>
  <si>
    <t>12 / --- / (25)</t>
  </si>
  <si>
    <t>NOVÝ David</t>
  </si>
  <si>
    <t>12 / 98 / (27)</t>
  </si>
  <si>
    <t>KOZÁK Martin</t>
  </si>
  <si>
    <t>11 / 117 / (22)</t>
  </si>
  <si>
    <t>9 / 108 / (33)</t>
  </si>
  <si>
    <t>JOVANOVIĆ Zoran</t>
  </si>
  <si>
    <t>4 / 116 / (25)</t>
  </si>
  <si>
    <t>2 / --- / (18)</t>
  </si>
  <si>
    <r>
      <t xml:space="preserve">NETTO   </t>
    </r>
    <r>
      <rPr>
        <b/>
        <sz val="8"/>
        <color theme="0" tint="-0.34998626667073579"/>
        <rFont val="Calibri"/>
        <family val="2"/>
        <charset val="238"/>
        <scheme val="minor"/>
      </rPr>
      <t xml:space="preserve"> </t>
    </r>
    <r>
      <rPr>
        <sz val="8"/>
        <color theme="0" tint="-0.34998626667073579"/>
        <rFont val="Calibri"/>
        <family val="2"/>
        <charset val="238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</si>
</sst>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color theme="0"/>
      <name val="Calibri"/>
      <family val="2"/>
      <scheme val="minor"/>
    </font>
    <font>
      <b/>
      <sz val="8"/>
      <color rgb="FF9CC97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9"/>
      <name val="Calibri"/>
      <family val="2"/>
      <scheme val="minor"/>
    </font>
    <font>
      <sz val="8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6"/>
      <name val="Calibri"/>
      <family val="2"/>
      <charset val="238"/>
      <scheme val="minor"/>
    </font>
    <font>
      <sz val="8"/>
      <color theme="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  <font>
      <b/>
      <sz val="8"/>
      <color rgb="FF4A453D"/>
      <name val="Calibri"/>
      <family val="2"/>
      <charset val="238"/>
      <scheme val="minor"/>
    </font>
    <font>
      <b/>
      <u/>
      <sz val="8"/>
      <color theme="10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color rgb="FF4A453D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7" tint="0.59999389629810485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4A453D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0" tint="-0.34998626667073579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A717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557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9" tint="0.39997558519241921"/>
      </right>
      <top style="thin">
        <color theme="4" tint="0.39997558519241921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 style="thick">
        <color rgb="FFFFFFFF"/>
      </right>
      <top style="thick">
        <color rgb="FFFFFFFF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indexed="64"/>
      </bottom>
      <diagonal/>
    </border>
    <border>
      <left style="thick">
        <color rgb="FFFFFFFF"/>
      </left>
      <right/>
      <top style="thick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5575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0" fillId="0" borderId="0" xfId="0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5" fillId="0" borderId="0" xfId="0" applyFont="1"/>
    <xf numFmtId="0" fontId="3" fillId="0" borderId="0" xfId="0" applyNumberFormat="1" applyFont="1" applyFill="1" applyBorder="1"/>
    <xf numFmtId="0" fontId="3" fillId="0" borderId="6" xfId="0" applyNumberFormat="1" applyFont="1" applyFill="1" applyBorder="1"/>
    <xf numFmtId="0" fontId="3" fillId="0" borderId="7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1" xfId="0" applyFont="1" applyFill="1" applyBorder="1"/>
    <xf numFmtId="0" fontId="3" fillId="0" borderId="23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9" fillId="2" borderId="2" xfId="1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vertical="top" wrapText="1"/>
    </xf>
    <xf numFmtId="0" fontId="19" fillId="0" borderId="3" xfId="1" applyFont="1" applyFill="1" applyBorder="1" applyAlignment="1">
      <alignment vertical="top" wrapText="1"/>
    </xf>
    <xf numFmtId="0" fontId="22" fillId="2" borderId="2" xfId="1" applyFont="1" applyFill="1" applyBorder="1" applyAlignment="1">
      <alignment vertical="top" wrapText="1"/>
    </xf>
    <xf numFmtId="0" fontId="22" fillId="2" borderId="1" xfId="1" applyFont="1" applyFill="1" applyBorder="1" applyAlignment="1">
      <alignment vertical="top" wrapText="1"/>
    </xf>
    <xf numFmtId="0" fontId="23" fillId="2" borderId="2" xfId="0" applyFont="1" applyFill="1" applyBorder="1" applyAlignment="1">
      <alignment horizontal="center" vertical="top" wrapText="1"/>
    </xf>
    <xf numFmtId="0" fontId="24" fillId="3" borderId="2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0" fontId="19" fillId="0" borderId="1" xfId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top" wrapText="1"/>
    </xf>
    <xf numFmtId="0" fontId="26" fillId="0" borderId="0" xfId="0" applyFont="1"/>
    <xf numFmtId="0" fontId="27" fillId="0" borderId="0" xfId="0" applyFont="1" applyFill="1" applyBorder="1"/>
    <xf numFmtId="0" fontId="19" fillId="0" borderId="17" xfId="1" applyFont="1" applyFill="1" applyBorder="1" applyAlignment="1">
      <alignment vertical="top" wrapText="1"/>
    </xf>
    <xf numFmtId="0" fontId="19" fillId="0" borderId="6" xfId="1" applyFont="1" applyFill="1" applyBorder="1" applyAlignment="1">
      <alignment vertical="top" wrapText="1"/>
    </xf>
    <xf numFmtId="0" fontId="19" fillId="0" borderId="18" xfId="1" applyFont="1" applyFill="1" applyBorder="1" applyAlignment="1">
      <alignment vertical="top" wrapText="1"/>
    </xf>
    <xf numFmtId="0" fontId="19" fillId="0" borderId="8" xfId="1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19" xfId="0" applyFont="1" applyFill="1" applyBorder="1" applyAlignment="1">
      <alignment horizontal="center" vertical="top" wrapText="1"/>
    </xf>
    <xf numFmtId="0" fontId="28" fillId="0" borderId="20" xfId="0" applyFont="1" applyFill="1" applyBorder="1" applyAlignment="1">
      <alignment horizontal="center" vertical="top" wrapText="1"/>
    </xf>
    <xf numFmtId="0" fontId="28" fillId="0" borderId="22" xfId="0" applyFont="1" applyFill="1" applyBorder="1" applyAlignment="1">
      <alignment horizontal="center" vertical="top" wrapText="1"/>
    </xf>
    <xf numFmtId="0" fontId="28" fillId="0" borderId="0" xfId="0" applyFont="1"/>
    <xf numFmtId="0" fontId="28" fillId="0" borderId="0" xfId="0" applyFont="1" applyFill="1" applyBorder="1"/>
    <xf numFmtId="0" fontId="19" fillId="2" borderId="17" xfId="1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13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vertical="top" wrapText="1"/>
    </xf>
    <xf numFmtId="0" fontId="28" fillId="2" borderId="0" xfId="0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" fillId="5" borderId="4" xfId="0" applyFont="1" applyFill="1" applyBorder="1"/>
    <xf numFmtId="0" fontId="3" fillId="5" borderId="5" xfId="0" applyFont="1" applyFill="1" applyBorder="1"/>
    <xf numFmtId="0" fontId="3" fillId="5" borderId="0" xfId="0" applyFont="1" applyFill="1" applyBorder="1"/>
    <xf numFmtId="0" fontId="3" fillId="5" borderId="7" xfId="0" applyFont="1" applyFill="1" applyBorder="1"/>
    <xf numFmtId="0" fontId="34" fillId="4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vertical="center"/>
    </xf>
    <xf numFmtId="0" fontId="34" fillId="0" borderId="0" xfId="0" applyFont="1" applyFill="1" applyBorder="1"/>
    <xf numFmtId="0" fontId="23" fillId="2" borderId="24" xfId="0" applyFont="1" applyFill="1" applyBorder="1" applyAlignment="1">
      <alignment horizontal="center" vertical="top" wrapText="1"/>
    </xf>
    <xf numFmtId="0" fontId="22" fillId="2" borderId="24" xfId="1" applyFont="1" applyFill="1" applyBorder="1" applyAlignment="1">
      <alignment vertical="top" wrapText="1"/>
    </xf>
    <xf numFmtId="0" fontId="24" fillId="3" borderId="24" xfId="0" applyFont="1" applyFill="1" applyBorder="1" applyAlignment="1">
      <alignment horizontal="center" vertical="top" wrapText="1"/>
    </xf>
    <xf numFmtId="0" fontId="23" fillId="2" borderId="25" xfId="0" applyFont="1" applyFill="1" applyBorder="1" applyAlignment="1">
      <alignment horizontal="center" vertical="top" wrapText="1"/>
    </xf>
    <xf numFmtId="0" fontId="22" fillId="2" borderId="25" xfId="1" applyFont="1" applyFill="1" applyBorder="1" applyAlignment="1">
      <alignment vertical="top" wrapText="1"/>
    </xf>
    <xf numFmtId="0" fontId="24" fillId="3" borderId="25" xfId="0" applyFont="1" applyFill="1" applyBorder="1" applyAlignment="1">
      <alignment horizontal="center" vertical="top" wrapText="1"/>
    </xf>
    <xf numFmtId="0" fontId="3" fillId="0" borderId="0" xfId="0" quotePrefix="1" applyFont="1" applyFill="1" applyBorder="1"/>
    <xf numFmtId="0" fontId="29" fillId="0" borderId="3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C7D84-99D1-488C-BBEF-056D55298822}" name="Tabulka1" displayName="Tabulka1" ref="A1:AL89" totalsRowCount="1" headerRowDxfId="78" dataDxfId="77" totalsRowBorderDxfId="76">
  <autoFilter ref="A1:AL88" xr:uid="{417C7D84-99D1-488C-BBEF-056D55298822}"/>
  <sortState xmlns:xlrd2="http://schemas.microsoft.com/office/spreadsheetml/2017/richdata2" ref="A2:AL88">
    <sortCondition descending="1" ref="AK1:AK88"/>
  </sortState>
  <tableColumns count="38">
    <tableColumn id="1" xr3:uid="{0424C0C1-0281-4BBA-B8D9-01D011943B7E}" name="JMÉNO" totalsRowLabel="Celkem" dataDxfId="75" totalsRowDxfId="37" dataCellStyle="Hypertextový odkaz"/>
    <tableColumn id="2" xr3:uid="{2B019A67-456A-468F-9395-B74EB9A66B1B}" name="CLUB" totalsRowFunction="count" dataDxfId="74" totalsRowDxfId="36"/>
    <tableColumn id="3" xr3:uid="{7F3FB66B-80A4-4E07-A714-17208E24D7FA}" name="ČÍSLO CLUBU" dataDxfId="73" totalsRowDxfId="35"/>
    <tableColumn id="4" xr3:uid="{B96910D0-E082-48C2-A2A1-147F35EF6232}" name="POČET ODEHRANÝCH TURNAJŮ" dataDxfId="72" totalsRowDxfId="34">
      <calculatedColumnFormula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calculatedColumnFormula>
    </tableColumn>
    <tableColumn id="5" xr3:uid="{454D0F50-DFBE-4635-A442-E32A37BD509D}" name="BRUTTO " dataDxfId="71" totalsRowDxfId="33"/>
    <tableColumn id="6" xr3:uid="{9A4B244A-47AF-4327-A35F-0D0E81CBE45F}" name="NETTO" dataDxfId="70" totalsRowDxfId="32"/>
    <tableColumn id="7" xr3:uid="{FE5FEEC8-6ADC-46CD-8B2D-D33026BD1D22}" name="TOP 3" dataDxfId="69" totalsRowDxfId="31"/>
    <tableColumn id="8" xr3:uid="{77E02057-BEE9-4C8A-B3FD-60A24BF0C4C8}" name="Pyšely 26.4.24 CELKEM" dataDxfId="68" totalsRowDxfId="30"/>
    <tableColumn id="9" xr3:uid="{E63B4724-858D-4BCE-B008-BD0B24B0C7C0}" name="BRUTTO" dataDxfId="67" totalsRowDxfId="29">
      <calculatedColumnFormula>_xlfn.XLOOKUP(Tabulka1[[#This Row],[ČÍSLO CLUBU]],'23.5.2024'!D:D,'23.5.2024'!G:G)</calculatedColumnFormula>
    </tableColumn>
    <tableColumn id="10" xr3:uid="{B5D1716A-0823-43A3-A2FF-D796F92B5EDA}" name="NETTO2" dataDxfId="66" totalsRowDxfId="28">
      <calculatedColumnFormula>_xlfn.XLOOKUP(Tabulka1[[#This Row],[ČÍSLO CLUBU]],'23.5.2024'!D:D,'23.5.2024'!I:I)</calculatedColumnFormula>
    </tableColumn>
    <tableColumn id="11" xr3:uid="{3353FCA7-E68D-429B-99E4-D087938682AA}" name="TOP 3 (2)" dataDxfId="65" totalsRowDxfId="27">
      <calculatedColumnFormula>_xlfn.XLOOKUP(Tabulka1[[#This Row],[ČÍSLO CLUBU]],'23.5.2024'!D:D,'23.5.2024'!J:J)</calculatedColumnFormula>
    </tableColumn>
    <tableColumn id="12" xr3:uid="{0A76B9E5-5322-447B-886F-6707F6319F1F}" name="Kácov 23.5.24            CELKEM" dataDxfId="64" totalsRowDxfId="26">
      <calculatedColumnFormula>Tabulka1[[#This Row],[BRUTTO]]+Tabulka1[[#This Row],[NETTO2]]+Tabulka1[[#This Row],[TOP 3 (2)]]</calculatedColumnFormula>
    </tableColumn>
    <tableColumn id="13" xr3:uid="{9E03D795-E84A-4473-9566-4C2E64D80679}" name="BRUTTO 4 " dataDxfId="63" totalsRowDxfId="25"/>
    <tableColumn id="14" xr3:uid="{9746CDE9-A99D-4599-955C-AD81B7A53592}" name="NETTO    5" dataDxfId="62" totalsRowDxfId="24"/>
    <tableColumn id="15" xr3:uid="{D102B5D5-04D7-425B-8B71-790AE0EAB79A}" name="TOP 3 (2)2" dataDxfId="61" totalsRowDxfId="23"/>
    <tableColumn id="16" xr3:uid="{1CADABF7-2162-4689-BED3-4011C057C763}" name="KV Olšova vrata 23.6.24   CELKEM" dataDxfId="60" totalsRowDxfId="22"/>
    <tableColumn id="17" xr3:uid="{AF4A9BD1-F33A-41E4-BE8E-1E9F220295E0}" name="BRUTTO 7" dataDxfId="59" totalsRowDxfId="21"/>
    <tableColumn id="18" xr3:uid="{8DEBC974-BC91-456D-A680-77CA10B871BE}" name="NETTO    8" dataDxfId="58" totalsRowDxfId="20"/>
    <tableColumn id="19" xr3:uid="{254CB54E-4848-4B0E-9A0C-86BD11A892B6}" name="TOP 3 (2)22" dataDxfId="57" totalsRowDxfId="19"/>
    <tableColumn id="20" xr3:uid="{9D9ADC34-6508-44A4-87B9-A3E2D83A03EE}" name="Zbraslav 18.7.24 CELKEM" dataDxfId="56" totalsRowDxfId="18"/>
    <tableColumn id="21" xr3:uid="{CA7BEB10-A4BC-4222-88DD-F5666E771E5B}" name="BRUTTO 10 " dataDxfId="55" totalsRowDxfId="17">
      <calculatedColumnFormula>_xlfn.XLOOKUP(Tabulka1[[#This Row],[ČÍSLO CLUBU]],'8.8.2024'!D:D,'8.8.2024'!G:G)</calculatedColumnFormula>
    </tableColumn>
    <tableColumn id="22" xr3:uid="{38EAEE12-E357-4E74-BC43-EAB6DAA1A2D6}" name="NETTO 11" dataDxfId="54" totalsRowDxfId="16">
      <calculatedColumnFormula>_xlfn.XLOOKUP(Tabulka1[[#This Row],[ČÍSLO CLUBU]],'8.8.2024'!D:D,'8.8.2024'!I:I)</calculatedColumnFormula>
    </tableColumn>
    <tableColumn id="23" xr3:uid="{BB8D712F-8318-4C3B-AE60-77459723A932}" name="TOP 3 (2)23" dataDxfId="53" totalsRowDxfId="15">
      <calculatedColumnFormula>_xlfn.XLOOKUP(Tabulka1[[#This Row],[ČÍSLO CLUBU]],'8.8.2024'!D:D,'8.8.2024'!J:J)</calculatedColumnFormula>
    </tableColumn>
    <tableColumn id="24" xr3:uid="{75ECFFEA-40E2-4FBF-8691-614F7C70E63D}" name="Konopiště 8.8.24    CELKEM" dataDxfId="52" totalsRowDxfId="14">
      <calculatedColumnFormula>Tabulka1[[#This Row],[TOP 3 (2)23]]+Tabulka1[[#This Row],[NETTO 11]]+Tabulka1[[#This Row],[BRUTTO 10 ]]</calculatedColumnFormula>
    </tableColumn>
    <tableColumn id="25" xr3:uid="{9BCAB31C-0141-4437-A8FD-1AAD6617B419}" name="BRUTTO x2" dataDxfId="51" totalsRowDxfId="13">
      <calculatedColumnFormula>_xlfn.XLOOKUP(Tabulka1[[#This Row],[ČÍSLO CLUBU]],'29.8.2024 Karlštejn'!D:D,'29.8.2024 Karlštejn'!K:K)</calculatedColumnFormula>
    </tableColumn>
    <tableColumn id="26" xr3:uid="{B177C742-B795-4FCB-AA63-64FAD897CA60}" name="NETTO 14" dataDxfId="50" totalsRowDxfId="12">
      <calculatedColumnFormula>_xlfn.XLOOKUP(Tabulka1[[#This Row],[ČÍSLO CLUBU]],'29.8.2024 Karlštejn'!D:D,'29.8.2024 Karlštejn'!I:I)</calculatedColumnFormula>
    </tableColumn>
    <tableColumn id="27" xr3:uid="{64B5D0D8-E282-4A7C-BEEF-9F48CCDAE0B5}" name="TOP 3 (2)24" dataDxfId="49" totalsRowDxfId="11">
      <calculatedColumnFormula>_xlfn.XLOOKUP(Tabulka1[[#This Row],[ČÍSLO CLUBU]],'29.8.2024 Karlštejn'!D:D,'29.8.2024 Karlštejn'!J:J)</calculatedColumnFormula>
    </tableColumn>
    <tableColumn id="28" xr3:uid="{2037A166-8AE7-4397-A946-F120B5C4CC2F}" name="Karlštejn 29.8.24 CELKEM" dataDxfId="48" totalsRowDxfId="10">
      <calculatedColumnFormula>Tabulka1[[#This Row],[TOP 3 (2)24]]+Tabulka1[[#This Row],[NETTO 14]]+Tabulka1[[#This Row],[BRUTTO x2]]</calculatedColumnFormula>
    </tableColumn>
    <tableColumn id="29" xr3:uid="{87594B16-511B-4C49-A82F-D574CC12BEFC}" name="BRUTTO  x2" dataDxfId="47" totalsRowDxfId="9">
      <calculatedColumnFormula>_xlfn.XLOOKUP(Tabulka1[[#This Row],[ČÍSLO CLUBU]],'19.9.2024 Dýšina'!D:D,'19.9.2024 Dýšina'!K:K)</calculatedColumnFormula>
    </tableColumn>
    <tableColumn id="30" xr3:uid="{E536FD0F-8567-4B81-A287-58DB5027D59C}" name="NETTO 17" dataDxfId="46" totalsRowDxfId="8">
      <calculatedColumnFormula>_xlfn.XLOOKUP(Tabulka1[[#This Row],[ČÍSLO CLUBU]],'19.9.2024 Dýšina'!D:D,'19.9.2024 Dýšina'!I:I)</calculatedColumnFormula>
    </tableColumn>
    <tableColumn id="31" xr3:uid="{58A219E1-7BFB-46D7-8F1E-76A7795B90EA}" name="TOP 3 (2)25" dataDxfId="45" totalsRowDxfId="7">
      <calculatedColumnFormula>_xlfn.XLOOKUP(Tabulka1[[#This Row],[ČÍSLO CLUBU]],'19.9.2024 Dýšina'!D:D,'19.9.2024 Dýšina'!J:J)</calculatedColumnFormula>
    </tableColumn>
    <tableColumn id="32" xr3:uid="{C3E0C3CC-CB6D-4371-B415-00C7C9B5A253}" name="Plzeň - Dýšina 19.9.24  CELKEM" dataDxfId="44" totalsRowDxfId="6">
      <calculatedColumnFormula>Tabulka1[[#This Row],[TOP 3 (2)25]]+Tabulka1[[#This Row],[NETTO 17]]+Tabulka1[[#This Row],[BRUTTO  x2]]</calculatedColumnFormula>
    </tableColumn>
    <tableColumn id="33" xr3:uid="{9554A5AC-DF73-4D81-BF3A-E53767E09587}" name="BRUTTO 19    " dataDxfId="42" totalsRowDxfId="5">
      <calculatedColumnFormula>_xlfn.XLOOKUP(Tabulka1[[#This Row],[ČÍSLO CLUBU]],'3.10.2024'!D:D,'3.10.2024'!G:G)</calculatedColumnFormula>
    </tableColumn>
    <tableColumn id="34" xr3:uid="{5B4ACB1F-0D25-42DD-A955-DC16007363C4}" name="NETTO 20" dataDxfId="41" totalsRowDxfId="4">
      <calculatedColumnFormula>_xlfn.XLOOKUP(Tabulka1[[#This Row],[ČÍSLO CLUBU]],'3.10.2024'!D:D,'3.10.2024'!I:I)</calculatedColumnFormula>
    </tableColumn>
    <tableColumn id="35" xr3:uid="{64C85FA0-A290-4E19-9977-967844BE6933}" name="TOP 3 (2)26" dataDxfId="40" totalsRowDxfId="3">
      <calculatedColumnFormula>_xlfn.XLOOKUP(Tabulka1[[#This Row],[ČÍSLO CLUBU]],'3.10.2024'!D:D,'3.10.2024'!J:J)</calculatedColumnFormula>
    </tableColumn>
    <tableColumn id="36" xr3:uid="{0EDFA612-F177-4D43-B812-580FFFF60FB6}" name="Vinoř 3.10.24 CELKEM" dataDxfId="39" totalsRowDxfId="2">
      <calculatedColumnFormula>Tabulka1[[#This Row],[TOP 3 (2)26]]+Tabulka1[[#This Row],[NETTO 20]]+Tabulka1[[#This Row],[BRUTTO 19    ]]</calculatedColumnFormula>
    </tableColumn>
    <tableColumn id="41" xr3:uid="{58CE55BD-970E-4F36-B8BD-589D79F762A0}" name="3 TOP VÝSLEDKŮ" dataDxfId="38" totalsRowDxfId="1">
      <calculatedColumnFormula>Tabulka1[[#This Row],[Plzeň - Dýšina 19.9.24  CELKEM]]+Tabulka1[[#This Row],[Karlštejn 29.8.24 CELKEM]]+Tabulka1[[#This Row],[Konopiště 8.8.24    CELKEM]]+Tabulka1[[#This Row],[Zbraslav 18.7.24 CELKEM]]+Tabulka1[[#This Row],[Pyšely 26.4.24 CELKEM]]</calculatedColumnFormula>
    </tableColumn>
    <tableColumn id="42" xr3:uid="{242C2C59-313D-4493-B403-93BE55983DA3}" name="UMÍSTĚNÍ" dataDxfId="43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31876841&amp;categoryId=931876850&amp;golferId=457355288" TargetMode="External"/><Relationship Id="rId21" Type="http://schemas.openxmlformats.org/officeDocument/2006/relationships/hyperlink" Target="https://www.cgf.cz/cz/turnaje/turnaje-vyhledavani/turnaj/vysledkova-listina-hrace?id=931876841&amp;categoryId=931876850&amp;golferId=301852333" TargetMode="External"/><Relationship Id="rId42" Type="http://schemas.openxmlformats.org/officeDocument/2006/relationships/hyperlink" Target="https://www.cgf.cz/cz/turnaje/turnaje-vyhledavani/turnaj/vysledkova-listina-hrace?id=931876841&amp;categoryId=931876850&amp;golferId=73290754" TargetMode="External"/><Relationship Id="rId47" Type="http://schemas.openxmlformats.org/officeDocument/2006/relationships/hyperlink" Target="https://www.cgf.cz/cz/turnaje/turnaje-vyhledavani/turnaj/vysledkova-listina-hrace?id=944066483&amp;categoryId=944066506&amp;golferId=97936134" TargetMode="External"/><Relationship Id="rId63" Type="http://schemas.openxmlformats.org/officeDocument/2006/relationships/hyperlink" Target="https://www.cgf.cz/cz/turnaje/turnaje-vyhledavani/turnaj/vysledkova-listina-hrace?id=944066483&amp;categoryId=944066506&amp;golferId=410476408" TargetMode="External"/><Relationship Id="rId68" Type="http://schemas.openxmlformats.org/officeDocument/2006/relationships/hyperlink" Target="https://www.cgf.cz/cz/turnaje/turnaje-vyhledavani/turnaj/vysledkova-listina-hrace?id=960529234&amp;categoryId=960529251&amp;golferId=46155187" TargetMode="External"/><Relationship Id="rId84" Type="http://schemas.openxmlformats.org/officeDocument/2006/relationships/hyperlink" Target="https://www.cgf.cz/cz/turnaje/turnaje-vyhledavani/turnaj/vysledkova-listina-hrace?id=977216836&amp;categoryId=977216845&amp;golferId=417917564" TargetMode="External"/><Relationship Id="rId89" Type="http://schemas.openxmlformats.org/officeDocument/2006/relationships/table" Target="../tables/table1.xml"/><Relationship Id="rId16" Type="http://schemas.openxmlformats.org/officeDocument/2006/relationships/hyperlink" Target="https://www.cgf.cz/cz/turnaje/turnaje-vyhledavani/turnaj/vysledkova-listina-hrace?id=917822594&amp;categoryId=917823804&amp;golferId=32500692" TargetMode="External"/><Relationship Id="rId11" Type="http://schemas.openxmlformats.org/officeDocument/2006/relationships/hyperlink" Target="https://www.cgf.cz/cz/turnaje/turnaje-vyhledavani/turnaj/vysledkova-listina-hrace?id=917822594&amp;categoryId=917823804&amp;golferId=31854454" TargetMode="External"/><Relationship Id="rId32" Type="http://schemas.openxmlformats.org/officeDocument/2006/relationships/hyperlink" Target="https://www.cgf.cz/cz/turnaje/turnaje-vyhledavani/turnaj/vysledkova-listina-hrace?id=931876841&amp;categoryId=931876850&amp;golferId=19467609" TargetMode="External"/><Relationship Id="rId37" Type="http://schemas.openxmlformats.org/officeDocument/2006/relationships/hyperlink" Target="https://www.cgf.cz/cz/turnaje/turnaje-vyhledavani/turnaj/vysledkova-listina-hrace?id=931876841&amp;categoryId=931876850&amp;golferId=597732900" TargetMode="External"/><Relationship Id="rId53" Type="http://schemas.openxmlformats.org/officeDocument/2006/relationships/hyperlink" Target="https://www.cgf.cz/cz/turnaje/turnaje-vyhledavani/turnaj/vysledkova-listina-hrace?id=944066483&amp;categoryId=944066506&amp;golferId=51126119" TargetMode="External"/><Relationship Id="rId58" Type="http://schemas.openxmlformats.org/officeDocument/2006/relationships/hyperlink" Target="https://www.cgf.cz/cz/turnaje/turnaje-vyhledavani/turnaj/vysledkova-listina-hrace?id=944066483&amp;categoryId=944066506&amp;golferId=465782230" TargetMode="External"/><Relationship Id="rId74" Type="http://schemas.openxmlformats.org/officeDocument/2006/relationships/hyperlink" Target="https://www.cgf.cz/cz/turnaje/turnaje-vyhledavani/turnaj/vysledkova-listina-hrace?id=960529234&amp;categoryId=960529251&amp;golferId=80086804" TargetMode="External"/><Relationship Id="rId79" Type="http://schemas.openxmlformats.org/officeDocument/2006/relationships/hyperlink" Target="https://www.cgf.cz/cz/turnaje/turnaje-vyhledavani/turnaj/vysledkova-listina-hrace?id=977216836&amp;categoryId=977216845&amp;golferId=332671353" TargetMode="External"/><Relationship Id="rId5" Type="http://schemas.openxmlformats.org/officeDocument/2006/relationships/hyperlink" Target="https://www.cgf.cz/cz/turnaje/turnaje-vyhledavani/turnaj/vysledkova-listina-hrace?id=917822594&amp;categoryId=917823804&amp;golferId=327530905" TargetMode="External"/><Relationship Id="rId14" Type="http://schemas.openxmlformats.org/officeDocument/2006/relationships/hyperlink" Target="https://www.cgf.cz/cz/turnaje/turnaje-vyhledavani/turnaj/vysledkova-listina-hrace?id=917822594&amp;categoryId=917823804&amp;golferId=367707855" TargetMode="External"/><Relationship Id="rId22" Type="http://schemas.openxmlformats.org/officeDocument/2006/relationships/hyperlink" Target="https://www.cgf.cz/cz/turnaje/turnaje-vyhledavani/turnaj/vysledkova-listina-hrace?id=931876841&amp;categoryId=931876850&amp;golferId=56886203" TargetMode="External"/><Relationship Id="rId27" Type="http://schemas.openxmlformats.org/officeDocument/2006/relationships/hyperlink" Target="https://www.cgf.cz/cz/turnaje/turnaje-vyhledavani/turnaj/vysledkova-listina-hrace?id=931876841&amp;categoryId=931876850&amp;golferId=555590021" TargetMode="External"/><Relationship Id="rId30" Type="http://schemas.openxmlformats.org/officeDocument/2006/relationships/hyperlink" Target="https://www.cgf.cz/cz/turnaje/turnaje-vyhledavani/turnaj/vysledkova-listina-hrace?id=931876841&amp;categoryId=931876850&amp;golferId=56944263" TargetMode="External"/><Relationship Id="rId35" Type="http://schemas.openxmlformats.org/officeDocument/2006/relationships/hyperlink" Target="https://www.cgf.cz/cz/turnaje/turnaje-vyhledavani/turnaj/vysledkova-listina-hrace?id=931876841&amp;categoryId=931876850&amp;golferId=506107891" TargetMode="External"/><Relationship Id="rId43" Type="http://schemas.openxmlformats.org/officeDocument/2006/relationships/hyperlink" Target="https://www.cgf.cz/cz/turnaje/turnaje-vyhledavani/turnaj/vysledkova-listina-hrace?id=931876841&amp;categoryId=931876850&amp;golferId=537473130" TargetMode="External"/><Relationship Id="rId48" Type="http://schemas.openxmlformats.org/officeDocument/2006/relationships/hyperlink" Target="https://www.cgf.cz/cz/turnaje/turnaje-vyhledavani/turnaj/vysledkova-listina-hrace?id=944066483&amp;categoryId=944066506&amp;golferId=363570051" TargetMode="External"/><Relationship Id="rId56" Type="http://schemas.openxmlformats.org/officeDocument/2006/relationships/hyperlink" Target="https://www.cgf.cz/cz/turnaje/turnaje-vyhledavani/turnaj/vysledkova-listina-hrace?id=944066483&amp;categoryId=944066506&amp;golferId=431021883" TargetMode="External"/><Relationship Id="rId64" Type="http://schemas.openxmlformats.org/officeDocument/2006/relationships/hyperlink" Target="https://www.cgf.cz/cz/turnaje/turnaje-vyhledavani/turnaj/vysledkova-listina-hrace?id=944066483&amp;categoryId=944066506&amp;golferId=5860165" TargetMode="External"/><Relationship Id="rId69" Type="http://schemas.openxmlformats.org/officeDocument/2006/relationships/hyperlink" Target="https://www.cgf.cz/cz/turnaje/turnaje-vyhledavani/turnaj/vysledkova-listina-hrace?id=960529234&amp;categoryId=960529251&amp;golferId=300802820" TargetMode="External"/><Relationship Id="rId77" Type="http://schemas.openxmlformats.org/officeDocument/2006/relationships/hyperlink" Target="https://www.cgf.cz/cz/turnaje/turnaje-vyhledavani/turnaj/vysledkova-listina-hrace?id=977216836&amp;categoryId=977216845&amp;golferId=43404742" TargetMode="External"/><Relationship Id="rId8" Type="http://schemas.openxmlformats.org/officeDocument/2006/relationships/hyperlink" Target="https://www.cgf.cz/cz/turnaje/turnaje-vyhledavani/turnaj/vysledkova-listina-hrace?id=917822594&amp;categoryId=917823804&amp;golferId=302972375" TargetMode="External"/><Relationship Id="rId51" Type="http://schemas.openxmlformats.org/officeDocument/2006/relationships/hyperlink" Target="https://www.cgf.cz/cz/turnaje/turnaje-vyhledavani/turnaj/vysledkova-listina-hrace?id=944066483&amp;categoryId=944066506&amp;golferId=485967830" TargetMode="External"/><Relationship Id="rId72" Type="http://schemas.openxmlformats.org/officeDocument/2006/relationships/hyperlink" Target="https://www.cgf.cz/cz/turnaje/turnaje-vyhledavani/turnaj/vysledkova-listina-hrace?id=960529234&amp;categoryId=960529251&amp;golferId=48194648" TargetMode="External"/><Relationship Id="rId80" Type="http://schemas.openxmlformats.org/officeDocument/2006/relationships/hyperlink" Target="https://www.cgf.cz/cz/turnaje/turnaje-vyhledavani/turnaj/vysledkova-listina-hrace?id=977216836&amp;categoryId=977216845&amp;golferId=414316278" TargetMode="External"/><Relationship Id="rId85" Type="http://schemas.openxmlformats.org/officeDocument/2006/relationships/hyperlink" Target="https://www.cgf.cz/cz/turnaje/turnaje-vyhledavani/turnaj/vysledkova-listina-hrace?id=977216836&amp;categoryId=977216845&amp;golferId=13847704" TargetMode="External"/><Relationship Id="rId3" Type="http://schemas.openxmlformats.org/officeDocument/2006/relationships/hyperlink" Target="https://www.cgf.cz/cz/turnaje/turnaje-vyhledavani/turnaj/vysledkova-listina-hrace?id=917822594&amp;categoryId=917823804&amp;golferId=579008866" TargetMode="External"/><Relationship Id="rId12" Type="http://schemas.openxmlformats.org/officeDocument/2006/relationships/hyperlink" Target="https://www.cgf.cz/cz/turnaje/turnaje-vyhledavani/turnaj/vysledkova-listina-hrace?id=917822594&amp;categoryId=917823804&amp;golferId=582427939" TargetMode="External"/><Relationship Id="rId17" Type="http://schemas.openxmlformats.org/officeDocument/2006/relationships/hyperlink" Target="https://www.cgf.cz/cz/turnaje/turnaje-vyhledavani/turnaj/vysledkova-listina-hrace?id=917822594&amp;categoryId=917823804&amp;golferId=381633297" TargetMode="External"/><Relationship Id="rId25" Type="http://schemas.openxmlformats.org/officeDocument/2006/relationships/hyperlink" Target="https://www.cgf.cz/cz/turnaje/turnaje-vyhledavani/turnaj/vysledkova-listina-hrace?id=931876841&amp;categoryId=931876850&amp;golferId=78074249" TargetMode="External"/><Relationship Id="rId33" Type="http://schemas.openxmlformats.org/officeDocument/2006/relationships/hyperlink" Target="https://www.cgf.cz/cz/turnaje/turnaje-vyhledavani/turnaj/vysledkova-listina-hrace?id=931876841&amp;categoryId=931876850&amp;golferId=34610099" TargetMode="External"/><Relationship Id="rId38" Type="http://schemas.openxmlformats.org/officeDocument/2006/relationships/hyperlink" Target="https://www.cgf.cz/cz/turnaje/turnaje-vyhledavani/turnaj/vysledkova-listina-hrace?id=931876841&amp;categoryId=931876850&amp;golferId=71235463" TargetMode="External"/><Relationship Id="rId46" Type="http://schemas.openxmlformats.org/officeDocument/2006/relationships/hyperlink" Target="https://www.cgf.cz/cz/turnaje/turnaje-vyhledavani/turnaj/vysledkova-listina-hrace?id=931876841&amp;categoryId=931876850&amp;golferId=444035383" TargetMode="External"/><Relationship Id="rId59" Type="http://schemas.openxmlformats.org/officeDocument/2006/relationships/hyperlink" Target="https://www.cgf.cz/cz/turnaje/turnaje-vyhledavani/turnaj/vysledkova-listina-hrace?id=944066483&amp;categoryId=944066506&amp;golferId=655074373" TargetMode="External"/><Relationship Id="rId67" Type="http://schemas.openxmlformats.org/officeDocument/2006/relationships/hyperlink" Target="https://www.cgf.cz/cz/turnaje/turnaje-vyhledavani/turnaj/vysledkova-listina-hrace?id=960529234&amp;categoryId=960529251&amp;golferId=296239582" TargetMode="External"/><Relationship Id="rId20" Type="http://schemas.openxmlformats.org/officeDocument/2006/relationships/hyperlink" Target="https://www.cgf.cz/cz/turnaje/turnaje-vyhledavani/turnaj/vysledkova-listina-hrace?id=931876841&amp;categoryId=931876850&amp;golferId=166267399" TargetMode="External"/><Relationship Id="rId41" Type="http://schemas.openxmlformats.org/officeDocument/2006/relationships/hyperlink" Target="https://www.cgf.cz/cz/turnaje/turnaje-vyhledavani/turnaj/vysledkova-listina-hrace?id=931876841&amp;categoryId=931876850&amp;golferId=45856450" TargetMode="External"/><Relationship Id="rId54" Type="http://schemas.openxmlformats.org/officeDocument/2006/relationships/hyperlink" Target="https://www.cgf.cz/cz/turnaje/turnaje-vyhledavani/turnaj/vysledkova-listina-hrace?id=944066483&amp;categoryId=944066506&amp;golferId=34406910" TargetMode="External"/><Relationship Id="rId62" Type="http://schemas.openxmlformats.org/officeDocument/2006/relationships/hyperlink" Target="https://www.cgf.cz/cz/turnaje/turnaje-vyhledavani/turnaj/vysledkova-listina-hrace?id=944066483&amp;categoryId=944066506&amp;golferId=614141864" TargetMode="External"/><Relationship Id="rId70" Type="http://schemas.openxmlformats.org/officeDocument/2006/relationships/hyperlink" Target="https://www.cgf.cz/cz/turnaje/turnaje-vyhledavani/turnaj/vysledkova-listina-hrace?id=960529234&amp;categoryId=960529251&amp;golferId=686840812" TargetMode="External"/><Relationship Id="rId75" Type="http://schemas.openxmlformats.org/officeDocument/2006/relationships/hyperlink" Target="https://www.cgf.cz/cz/turnaje/turnaje-vyhledavani/turnaj/vysledkova-listina-hrace?id=960529234&amp;categoryId=960529251&amp;golferId=35415102" TargetMode="External"/><Relationship Id="rId83" Type="http://schemas.openxmlformats.org/officeDocument/2006/relationships/hyperlink" Target="https://www.cgf.cz/cz/turnaje/turnaje-vyhledavani/turnaj/vysledkova-listina-hrace?id=977216836&amp;categoryId=977216845&amp;golferId=251554928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cgf.cz/cz/turnaje/turnaje-vyhledavani/turnaj/vysledkova-listina-hrace?id=917822594&amp;categoryId=917823804&amp;golferId=298947202" TargetMode="External"/><Relationship Id="rId6" Type="http://schemas.openxmlformats.org/officeDocument/2006/relationships/hyperlink" Target="https://www.cgf.cz/cz/turnaje/turnaje-vyhledavani/turnaj/vysledkova-listina-hrace?id=917822594&amp;categoryId=917823804&amp;golferId=63584174" TargetMode="External"/><Relationship Id="rId15" Type="http://schemas.openxmlformats.org/officeDocument/2006/relationships/hyperlink" Target="https://www.cgf.cz/cz/turnaje/turnaje-vyhledavani/turnaj/vysledkova-listina-hrace?id=917822594&amp;categoryId=917823804&amp;golferId=329301750" TargetMode="External"/><Relationship Id="rId23" Type="http://schemas.openxmlformats.org/officeDocument/2006/relationships/hyperlink" Target="https://www.cgf.cz/cz/turnaje/turnaje-vyhledavani/turnaj/vysledkova-listina-hrace?id=931876841&amp;categoryId=931876850&amp;golferId=662118803" TargetMode="External"/><Relationship Id="rId28" Type="http://schemas.openxmlformats.org/officeDocument/2006/relationships/hyperlink" Target="https://www.cgf.cz/cz/turnaje/turnaje-vyhledavani/turnaj/vysledkova-listina-hrace?id=931876841&amp;categoryId=931876850&amp;golferId=316530323" TargetMode="External"/><Relationship Id="rId36" Type="http://schemas.openxmlformats.org/officeDocument/2006/relationships/hyperlink" Target="https://www.cgf.cz/cz/turnaje/turnaje-vyhledavani/turnaj/vysledkova-listina-hrace?id=931876841&amp;categoryId=931876850&amp;golferId=450104451" TargetMode="External"/><Relationship Id="rId49" Type="http://schemas.openxmlformats.org/officeDocument/2006/relationships/hyperlink" Target="https://www.cgf.cz/cz/turnaje/turnaje-vyhledavani/turnaj/vysledkova-listina-hrace?id=944066483&amp;categoryId=944066506&amp;golferId=14675441" TargetMode="External"/><Relationship Id="rId57" Type="http://schemas.openxmlformats.org/officeDocument/2006/relationships/hyperlink" Target="https://www.cgf.cz/cz/turnaje/turnaje-vyhledavani/turnaj/vysledkova-listina-hrace?id=944066483&amp;categoryId=944066506&amp;golferId=90689717" TargetMode="External"/><Relationship Id="rId10" Type="http://schemas.openxmlformats.org/officeDocument/2006/relationships/hyperlink" Target="https://www.cgf.cz/cz/turnaje/turnaje-vyhledavani/turnaj/vysledkova-listina-hrace?id=917822594&amp;categoryId=917823804&amp;golferId=30570" TargetMode="External"/><Relationship Id="rId31" Type="http://schemas.openxmlformats.org/officeDocument/2006/relationships/hyperlink" Target="https://www.cgf.cz/cz/turnaje/turnaje-vyhledavani/turnaj/vysledkova-listina-hrace?id=931876841&amp;categoryId=931876850&amp;golferId=338195611" TargetMode="External"/><Relationship Id="rId44" Type="http://schemas.openxmlformats.org/officeDocument/2006/relationships/hyperlink" Target="https://www.cgf.cz/cz/turnaje/turnaje-vyhledavani/turnaj/vysledkova-listina-hrace?id=931876841&amp;categoryId=931876850&amp;golferId=507525142" TargetMode="External"/><Relationship Id="rId52" Type="http://schemas.openxmlformats.org/officeDocument/2006/relationships/hyperlink" Target="https://www.cgf.cz/cz/turnaje/turnaje-vyhledavani/turnaj/vysledkova-listina-hrace?id=944066483&amp;categoryId=944066506&amp;golferId=298460673" TargetMode="External"/><Relationship Id="rId60" Type="http://schemas.openxmlformats.org/officeDocument/2006/relationships/hyperlink" Target="https://www.cgf.cz/cz/turnaje/turnaje-vyhledavani/turnaj/vysledkova-listina-hrace?id=944066483&amp;categoryId=944066506&amp;golferId=89083086" TargetMode="External"/><Relationship Id="rId65" Type="http://schemas.openxmlformats.org/officeDocument/2006/relationships/hyperlink" Target="https://www.cgf.cz/cz/turnaje/turnaje-vyhledavani/turnaj/vysledkova-listina-hrace?id=944066483&amp;categoryId=944066506&amp;golferId=69133216" TargetMode="External"/><Relationship Id="rId73" Type="http://schemas.openxmlformats.org/officeDocument/2006/relationships/hyperlink" Target="https://www.cgf.cz/cz/turnaje/turnaje-vyhledavani/turnaj/vysledkova-listina-hrace?id=960529234&amp;categoryId=960529251&amp;golferId=306286165" TargetMode="External"/><Relationship Id="rId78" Type="http://schemas.openxmlformats.org/officeDocument/2006/relationships/hyperlink" Target="https://www.cgf.cz/cz/turnaje/turnaje-vyhledavani/turnaj/vysledkova-listina-hrace?id=977216836&amp;categoryId=977216845&amp;golferId=411430585" TargetMode="External"/><Relationship Id="rId81" Type="http://schemas.openxmlformats.org/officeDocument/2006/relationships/hyperlink" Target="https://www.cgf.cz/cz/turnaje/turnaje-vyhledavani/turnaj/vysledkova-listina-hrace?id=977216836&amp;categoryId=977216845&amp;golferId=78864082" TargetMode="External"/><Relationship Id="rId86" Type="http://schemas.openxmlformats.org/officeDocument/2006/relationships/hyperlink" Target="https://www.cgf.cz/cz/turnaje/turnaje-vyhledavani/turnaj/vysledkova-listina-hrace?id=977216836&amp;categoryId=977216845&amp;golferId=82055726" TargetMode="External"/><Relationship Id="rId4" Type="http://schemas.openxmlformats.org/officeDocument/2006/relationships/hyperlink" Target="https://www.cgf.cz/cz/turnaje/turnaje-vyhledavani/turnaj/vysledkova-listina-hrace?id=917822594&amp;categoryId=917823804&amp;golferId=358709693" TargetMode="External"/><Relationship Id="rId9" Type="http://schemas.openxmlformats.org/officeDocument/2006/relationships/hyperlink" Target="https://www.cgf.cz/cz/turnaje/turnaje-vyhledavani/turnaj/vysledkova-listina-hrace?id=917822594&amp;categoryId=917823804&amp;golferId=453483358" TargetMode="External"/><Relationship Id="rId13" Type="http://schemas.openxmlformats.org/officeDocument/2006/relationships/hyperlink" Target="https://www.cgf.cz/cz/turnaje/turnaje-vyhledavani/turnaj/vysledkova-listina-hrace?id=917822594&amp;categoryId=917823804&amp;golferId=15949894" TargetMode="External"/><Relationship Id="rId18" Type="http://schemas.openxmlformats.org/officeDocument/2006/relationships/hyperlink" Target="https://www.cgf.cz/cz/turnaje/turnaje-vyhledavani/turnaj/vysledkova-listina-hrace?id=917822594&amp;categoryId=917823804&amp;golferId=328794518" TargetMode="External"/><Relationship Id="rId39" Type="http://schemas.openxmlformats.org/officeDocument/2006/relationships/hyperlink" Target="https://www.cgf.cz/cz/turnaje/turnaje-vyhledavani/turnaj/vysledkova-listina-hrace?id=931876841&amp;categoryId=931876850&amp;golferId=508169979" TargetMode="External"/><Relationship Id="rId34" Type="http://schemas.openxmlformats.org/officeDocument/2006/relationships/hyperlink" Target="https://www.cgf.cz/cz/turnaje/turnaje-vyhledavani/turnaj/vysledkova-listina-hrace?id=931876841&amp;categoryId=931876850&amp;golferId=303796266" TargetMode="External"/><Relationship Id="rId50" Type="http://schemas.openxmlformats.org/officeDocument/2006/relationships/hyperlink" Target="https://www.cgf.cz/cz/turnaje/turnaje-vyhledavani/turnaj/vysledkova-listina-hrace?id=944066483&amp;categoryId=944066506&amp;golferId=20366723" TargetMode="External"/><Relationship Id="rId55" Type="http://schemas.openxmlformats.org/officeDocument/2006/relationships/hyperlink" Target="https://www.cgf.cz/cz/turnaje/turnaje-vyhledavani/turnaj/vysledkova-listina-hrace?id=944066483&amp;categoryId=944066506&amp;golferId=8508923" TargetMode="External"/><Relationship Id="rId76" Type="http://schemas.openxmlformats.org/officeDocument/2006/relationships/hyperlink" Target="https://www.cgf.cz/cz/turnaje/turnaje-vyhledavani/turnaj/vysledkova-listina-hrace?id=960529234&amp;categoryId=960529251&amp;golferId=13909619" TargetMode="External"/><Relationship Id="rId7" Type="http://schemas.openxmlformats.org/officeDocument/2006/relationships/hyperlink" Target="https://www.cgf.cz/cz/turnaje/turnaje-vyhledavani/turnaj/vysledkova-listina-hrace?id=917822594&amp;categoryId=917823804&amp;golferId=17206134" TargetMode="External"/><Relationship Id="rId71" Type="http://schemas.openxmlformats.org/officeDocument/2006/relationships/hyperlink" Target="https://www.cgf.cz/cz/turnaje/turnaje-vyhledavani/turnaj/vysledkova-listina-hrace?id=960529234&amp;categoryId=960529251&amp;golferId=648566856" TargetMode="External"/><Relationship Id="rId2" Type="http://schemas.openxmlformats.org/officeDocument/2006/relationships/hyperlink" Target="https://www.cgf.cz/cz/turnaje/turnaje-vyhledavani/turnaj/vysledkova-listina-hrace?id=917822594&amp;categoryId=917823804&amp;golferId=38013483" TargetMode="External"/><Relationship Id="rId29" Type="http://schemas.openxmlformats.org/officeDocument/2006/relationships/hyperlink" Target="https://www.cgf.cz/cz/turnaje/turnaje-vyhledavani/turnaj/vysledkova-listina-hrace?id=931876841&amp;categoryId=931876850&amp;golferId=298637158" TargetMode="External"/><Relationship Id="rId24" Type="http://schemas.openxmlformats.org/officeDocument/2006/relationships/hyperlink" Target="https://www.cgf.cz/cz/turnaje/turnaje-vyhledavani/turnaj/vysledkova-listina-hrace?id=931876841&amp;categoryId=931876850&amp;golferId=354695866" TargetMode="External"/><Relationship Id="rId40" Type="http://schemas.openxmlformats.org/officeDocument/2006/relationships/hyperlink" Target="https://www.cgf.cz/cz/turnaje/turnaje-vyhledavani/turnaj/vysledkova-listina-hrace?id=931876841&amp;categoryId=931876850&amp;golferId=394447002" TargetMode="External"/><Relationship Id="rId45" Type="http://schemas.openxmlformats.org/officeDocument/2006/relationships/hyperlink" Target="https://www.cgf.cz/cz/turnaje/turnaje-vyhledavani/turnaj/vysledkova-listina-hrace?id=931876841&amp;categoryId=931876850&amp;golferId=65298718" TargetMode="External"/><Relationship Id="rId66" Type="http://schemas.openxmlformats.org/officeDocument/2006/relationships/hyperlink" Target="https://www.cgf.cz/cz/turnaje/turnaje-vyhledavani/turnaj/vysledkova-listina-hrace?id=960529234&amp;categoryId=960529251&amp;golferId=45886030" TargetMode="External"/><Relationship Id="rId87" Type="http://schemas.openxmlformats.org/officeDocument/2006/relationships/hyperlink" Target="https://www.cgf.cz/cz/turnaje/turnaje-vyhledavani/turnaj/vysledkova-listina-hrace?id=977216836&amp;categoryId=977216845&amp;golferId=22942778" TargetMode="External"/><Relationship Id="rId61" Type="http://schemas.openxmlformats.org/officeDocument/2006/relationships/hyperlink" Target="https://www.cgf.cz/cz/turnaje/turnaje-vyhledavani/turnaj/vysledkova-listina-hrace?id=944066483&amp;categoryId=944066506&amp;golferId=145172913" TargetMode="External"/><Relationship Id="rId82" Type="http://schemas.openxmlformats.org/officeDocument/2006/relationships/hyperlink" Target="https://www.cgf.cz/cz/turnaje/turnaje-vyhledavani/turnaj/vysledkova-listina-hrace?id=977216836&amp;categoryId=977216845&amp;golferId=63742433" TargetMode="External"/><Relationship Id="rId19" Type="http://schemas.openxmlformats.org/officeDocument/2006/relationships/hyperlink" Target="https://www.cgf.cz/cz/turnaje/turnaje-vyhledavani/turnaj/vysledkova-listina-hrace?id=917822594&amp;categoryId=917823804&amp;golferId=59587261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17822594&amp;categoryId=917823804&amp;golferId=302972375" TargetMode="External"/><Relationship Id="rId13" Type="http://schemas.openxmlformats.org/officeDocument/2006/relationships/hyperlink" Target="https://www.cgf.cz/cz/turnaje/turnaje-vyhledavani/turnaj/vysledkova-listina-hrace?id=917822594&amp;categoryId=917823804&amp;golferId=15949894" TargetMode="External"/><Relationship Id="rId18" Type="http://schemas.openxmlformats.org/officeDocument/2006/relationships/hyperlink" Target="https://www.cgf.cz/cz/turnaje/turnaje-vyhledavani/turnaj/vysledkova-listina-hrace?id=917822594&amp;categoryId=917823804&amp;golferId=328794518" TargetMode="External"/><Relationship Id="rId3" Type="http://schemas.openxmlformats.org/officeDocument/2006/relationships/hyperlink" Target="https://www.cgf.cz/cz/turnaje/turnaje-vyhledavani/turnaj/vysledkova-listina-hrace?id=917822594&amp;categoryId=917823804&amp;golferId=579008866" TargetMode="External"/><Relationship Id="rId7" Type="http://schemas.openxmlformats.org/officeDocument/2006/relationships/hyperlink" Target="https://www.cgf.cz/cz/turnaje/turnaje-vyhledavani/turnaj/vysledkova-listina-hrace?id=917822594&amp;categoryId=917823804&amp;golferId=17206134" TargetMode="External"/><Relationship Id="rId12" Type="http://schemas.openxmlformats.org/officeDocument/2006/relationships/hyperlink" Target="https://www.cgf.cz/cz/turnaje/turnaje-vyhledavani/turnaj/vysledkova-listina-hrace?id=917822594&amp;categoryId=917823804&amp;golferId=582427939" TargetMode="External"/><Relationship Id="rId17" Type="http://schemas.openxmlformats.org/officeDocument/2006/relationships/hyperlink" Target="https://www.cgf.cz/cz/turnaje/turnaje-vyhledavani/turnaj/vysledkova-listina-hrace?id=917822594&amp;categoryId=917823804&amp;golferId=381633297" TargetMode="External"/><Relationship Id="rId2" Type="http://schemas.openxmlformats.org/officeDocument/2006/relationships/hyperlink" Target="https://www.cgf.cz/cz/turnaje/turnaje-vyhledavani/turnaj/vysledkova-listina-hrace?id=917822594&amp;categoryId=917823804&amp;golferId=38013483" TargetMode="External"/><Relationship Id="rId16" Type="http://schemas.openxmlformats.org/officeDocument/2006/relationships/hyperlink" Target="https://www.cgf.cz/cz/turnaje/turnaje-vyhledavani/turnaj/vysledkova-listina-hrace?id=917822594&amp;categoryId=917823804&amp;golferId=32500692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www.cgf.cz/cz/turnaje/turnaje-vyhledavani/turnaj/vysledkova-listina-hrace?id=917822594&amp;categoryId=917823804&amp;golferId=298947202" TargetMode="External"/><Relationship Id="rId6" Type="http://schemas.openxmlformats.org/officeDocument/2006/relationships/hyperlink" Target="https://www.cgf.cz/cz/turnaje/turnaje-vyhledavani/turnaj/vysledkova-listina-hrace?id=917822594&amp;categoryId=917823804&amp;golferId=63584174" TargetMode="External"/><Relationship Id="rId11" Type="http://schemas.openxmlformats.org/officeDocument/2006/relationships/hyperlink" Target="https://www.cgf.cz/cz/turnaje/turnaje-vyhledavani/turnaj/vysledkova-listina-hrace?id=917822594&amp;categoryId=917823804&amp;golferId=31854454" TargetMode="External"/><Relationship Id="rId5" Type="http://schemas.openxmlformats.org/officeDocument/2006/relationships/hyperlink" Target="https://www.cgf.cz/cz/turnaje/turnaje-vyhledavani/turnaj/vysledkova-listina-hrace?id=917822594&amp;categoryId=917823804&amp;golferId=327530905" TargetMode="External"/><Relationship Id="rId15" Type="http://schemas.openxmlformats.org/officeDocument/2006/relationships/hyperlink" Target="https://www.cgf.cz/cz/turnaje/turnaje-vyhledavani/turnaj/vysledkova-listina-hrace?id=917822594&amp;categoryId=917823804&amp;golferId=329301750" TargetMode="External"/><Relationship Id="rId10" Type="http://schemas.openxmlformats.org/officeDocument/2006/relationships/hyperlink" Target="https://www.cgf.cz/cz/turnaje/turnaje-vyhledavani/turnaj/vysledkova-listina-hrace?id=917822594&amp;categoryId=917823804&amp;golferId=30570" TargetMode="External"/><Relationship Id="rId19" Type="http://schemas.openxmlformats.org/officeDocument/2006/relationships/hyperlink" Target="https://www.cgf.cz/cz/turnaje/turnaje-vyhledavani/turnaj/vysledkova-listina-hrace?id=917822594&amp;categoryId=917823804&amp;golferId=595872613" TargetMode="External"/><Relationship Id="rId4" Type="http://schemas.openxmlformats.org/officeDocument/2006/relationships/hyperlink" Target="https://www.cgf.cz/cz/turnaje/turnaje-vyhledavani/turnaj/vysledkova-listina-hrace?id=917822594&amp;categoryId=917823804&amp;golferId=358709693" TargetMode="External"/><Relationship Id="rId9" Type="http://schemas.openxmlformats.org/officeDocument/2006/relationships/hyperlink" Target="https://www.cgf.cz/cz/turnaje/turnaje-vyhledavani/turnaj/vysledkova-listina-hrace?id=917822594&amp;categoryId=917823804&amp;golferId=453483358" TargetMode="External"/><Relationship Id="rId14" Type="http://schemas.openxmlformats.org/officeDocument/2006/relationships/hyperlink" Target="https://www.cgf.cz/cz/turnaje/turnaje-vyhledavani/turnaj/vysledkova-listina-hrace?id=917822594&amp;categoryId=917823804&amp;golferId=36770785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31876841&amp;categoryId=931876850&amp;golferId=358709693" TargetMode="External"/><Relationship Id="rId13" Type="http://schemas.openxmlformats.org/officeDocument/2006/relationships/hyperlink" Target="https://www.cgf.cz/cz/turnaje/turnaje-vyhledavani/turnaj/vysledkova-listina-hrace?id=931876841&amp;categoryId=931876850&amp;golferId=298637158" TargetMode="External"/><Relationship Id="rId18" Type="http://schemas.openxmlformats.org/officeDocument/2006/relationships/hyperlink" Target="https://www.cgf.cz/cz/turnaje/turnaje-vyhledavani/turnaj/vysledkova-listina-hrace?id=931876841&amp;categoryId=931876850&amp;golferId=303796266" TargetMode="External"/><Relationship Id="rId26" Type="http://schemas.openxmlformats.org/officeDocument/2006/relationships/hyperlink" Target="https://www.cgf.cz/cz/turnaje/turnaje-vyhledavani/turnaj/vysledkova-listina-hrace?id=931876841&amp;categoryId=931876850&amp;golferId=73290754" TargetMode="External"/><Relationship Id="rId3" Type="http://schemas.openxmlformats.org/officeDocument/2006/relationships/hyperlink" Target="https://www.cgf.cz/cz/turnaje/turnaje-vyhledavani/turnaj/vysledkova-listina-hrace?id=931876841&amp;categoryId=931876850&amp;golferId=301852333" TargetMode="External"/><Relationship Id="rId21" Type="http://schemas.openxmlformats.org/officeDocument/2006/relationships/hyperlink" Target="https://www.cgf.cz/cz/turnaje/turnaje-vyhledavani/turnaj/vysledkova-listina-hrace?id=931876841&amp;categoryId=931876850&amp;golferId=597732900" TargetMode="External"/><Relationship Id="rId7" Type="http://schemas.openxmlformats.org/officeDocument/2006/relationships/hyperlink" Target="https://www.cgf.cz/cz/turnaje/turnaje-vyhledavani/turnaj/vysledkova-listina-hrace?id=931876841&amp;categoryId=931876850&amp;golferId=78074249" TargetMode="External"/><Relationship Id="rId12" Type="http://schemas.openxmlformats.org/officeDocument/2006/relationships/hyperlink" Target="https://www.cgf.cz/cz/turnaje/turnaje-vyhledavani/turnaj/vysledkova-listina-hrace?id=931876841&amp;categoryId=931876850&amp;golferId=316530323" TargetMode="External"/><Relationship Id="rId17" Type="http://schemas.openxmlformats.org/officeDocument/2006/relationships/hyperlink" Target="https://www.cgf.cz/cz/turnaje/turnaje-vyhledavani/turnaj/vysledkova-listina-hrace?id=931876841&amp;categoryId=931876850&amp;golferId=34610099" TargetMode="External"/><Relationship Id="rId25" Type="http://schemas.openxmlformats.org/officeDocument/2006/relationships/hyperlink" Target="https://www.cgf.cz/cz/turnaje/turnaje-vyhledavani/turnaj/vysledkova-listina-hrace?id=931876841&amp;categoryId=931876850&amp;golferId=45856450" TargetMode="External"/><Relationship Id="rId2" Type="http://schemas.openxmlformats.org/officeDocument/2006/relationships/hyperlink" Target="https://www.cgf.cz/cz/turnaje/turnaje-vyhledavani/turnaj/vysledkova-listina-hrace?id=931876841&amp;categoryId=931876850&amp;golferId=327530905" TargetMode="External"/><Relationship Id="rId16" Type="http://schemas.openxmlformats.org/officeDocument/2006/relationships/hyperlink" Target="https://www.cgf.cz/cz/turnaje/turnaje-vyhledavani/turnaj/vysledkova-listina-hrace?id=931876841&amp;categoryId=931876850&amp;golferId=19467609" TargetMode="External"/><Relationship Id="rId20" Type="http://schemas.openxmlformats.org/officeDocument/2006/relationships/hyperlink" Target="https://www.cgf.cz/cz/turnaje/turnaje-vyhledavani/turnaj/vysledkova-listina-hrace?id=931876841&amp;categoryId=931876850&amp;golferId=450104451" TargetMode="External"/><Relationship Id="rId29" Type="http://schemas.openxmlformats.org/officeDocument/2006/relationships/hyperlink" Target="https://www.cgf.cz/cz/turnaje/turnaje-vyhledavani/turnaj/vysledkova-listina-hrace?id=931876841&amp;categoryId=931876850&amp;golferId=65298718" TargetMode="External"/><Relationship Id="rId1" Type="http://schemas.openxmlformats.org/officeDocument/2006/relationships/hyperlink" Target="https://www.cgf.cz/cz/turnaje/turnaje-vyhledavani/turnaj/vysledkova-listina-hrace?id=931876841&amp;categoryId=931876850&amp;golferId=166267399" TargetMode="External"/><Relationship Id="rId6" Type="http://schemas.openxmlformats.org/officeDocument/2006/relationships/hyperlink" Target="https://www.cgf.cz/cz/turnaje/turnaje-vyhledavani/turnaj/vysledkova-listina-hrace?id=931876841&amp;categoryId=931876850&amp;golferId=354695866" TargetMode="External"/><Relationship Id="rId11" Type="http://schemas.openxmlformats.org/officeDocument/2006/relationships/hyperlink" Target="https://www.cgf.cz/cz/turnaje/turnaje-vyhledavani/turnaj/vysledkova-listina-hrace?id=931876841&amp;categoryId=931876850&amp;golferId=555590021" TargetMode="External"/><Relationship Id="rId24" Type="http://schemas.openxmlformats.org/officeDocument/2006/relationships/hyperlink" Target="https://www.cgf.cz/cz/turnaje/turnaje-vyhledavani/turnaj/vysledkova-listina-hrace?id=931876841&amp;categoryId=931876850&amp;golferId=394447002" TargetMode="External"/><Relationship Id="rId5" Type="http://schemas.openxmlformats.org/officeDocument/2006/relationships/hyperlink" Target="https://www.cgf.cz/cz/turnaje/turnaje-vyhledavani/turnaj/vysledkova-listina-hrace?id=931876841&amp;categoryId=931876850&amp;golferId=662118803" TargetMode="External"/><Relationship Id="rId15" Type="http://schemas.openxmlformats.org/officeDocument/2006/relationships/hyperlink" Target="https://www.cgf.cz/cz/turnaje/turnaje-vyhledavani/turnaj/vysledkova-listina-hrace?id=931876841&amp;categoryId=931876850&amp;golferId=338195611" TargetMode="External"/><Relationship Id="rId23" Type="http://schemas.openxmlformats.org/officeDocument/2006/relationships/hyperlink" Target="https://www.cgf.cz/cz/turnaje/turnaje-vyhledavani/turnaj/vysledkova-listina-hrace?id=931876841&amp;categoryId=931876850&amp;golferId=508169979" TargetMode="External"/><Relationship Id="rId28" Type="http://schemas.openxmlformats.org/officeDocument/2006/relationships/hyperlink" Target="https://www.cgf.cz/cz/turnaje/turnaje-vyhledavani/turnaj/vysledkova-listina-hrace?id=931876841&amp;categoryId=931876850&amp;golferId=507525142" TargetMode="External"/><Relationship Id="rId10" Type="http://schemas.openxmlformats.org/officeDocument/2006/relationships/hyperlink" Target="https://www.cgf.cz/cz/turnaje/turnaje-vyhledavani/turnaj/vysledkova-listina-hrace?id=931876841&amp;categoryId=931876850&amp;golferId=457355288" TargetMode="External"/><Relationship Id="rId19" Type="http://schemas.openxmlformats.org/officeDocument/2006/relationships/hyperlink" Target="https://www.cgf.cz/cz/turnaje/turnaje-vyhledavani/turnaj/vysledkova-listina-hrace?id=931876841&amp;categoryId=931876850&amp;golferId=506107891" TargetMode="External"/><Relationship Id="rId4" Type="http://schemas.openxmlformats.org/officeDocument/2006/relationships/hyperlink" Target="https://www.cgf.cz/cz/turnaje/turnaje-vyhledavani/turnaj/vysledkova-listina-hrace?id=931876841&amp;categoryId=931876850&amp;golferId=56886203" TargetMode="External"/><Relationship Id="rId9" Type="http://schemas.openxmlformats.org/officeDocument/2006/relationships/hyperlink" Target="https://www.cgf.cz/cz/turnaje/turnaje-vyhledavani/turnaj/vysledkova-listina-hrace?id=931876841&amp;categoryId=931876850&amp;golferId=63584174" TargetMode="External"/><Relationship Id="rId14" Type="http://schemas.openxmlformats.org/officeDocument/2006/relationships/hyperlink" Target="https://www.cgf.cz/cz/turnaje/turnaje-vyhledavani/turnaj/vysledkova-listina-hrace?id=931876841&amp;categoryId=931876850&amp;golferId=56944263" TargetMode="External"/><Relationship Id="rId22" Type="http://schemas.openxmlformats.org/officeDocument/2006/relationships/hyperlink" Target="https://www.cgf.cz/cz/turnaje/turnaje-vyhledavani/turnaj/vysledkova-listina-hrace?id=931876841&amp;categoryId=931876850&amp;golferId=71235463" TargetMode="External"/><Relationship Id="rId27" Type="http://schemas.openxmlformats.org/officeDocument/2006/relationships/hyperlink" Target="https://www.cgf.cz/cz/turnaje/turnaje-vyhledavani/turnaj/vysledkova-listina-hrace?id=931876841&amp;categoryId=931876850&amp;golferId=537473130" TargetMode="External"/><Relationship Id="rId30" Type="http://schemas.openxmlformats.org/officeDocument/2006/relationships/hyperlink" Target="https://www.cgf.cz/cz/turnaje/turnaje-vyhledavani/turnaj/vysledkova-listina-hrace?id=931876841&amp;categoryId=931876850&amp;golferId=44403538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66483&amp;categoryId=944066506&amp;golferId=32500692" TargetMode="External"/><Relationship Id="rId13" Type="http://schemas.openxmlformats.org/officeDocument/2006/relationships/hyperlink" Target="https://www.cgf.cz/cz/turnaje/turnaje-vyhledavani/turnaj/vysledkova-listina-hrace?id=944066483&amp;categoryId=944066506&amp;golferId=431021883" TargetMode="External"/><Relationship Id="rId18" Type="http://schemas.openxmlformats.org/officeDocument/2006/relationships/hyperlink" Target="https://www.cgf.cz/cz/turnaje/turnaje-vyhledavani/turnaj/vysledkova-listina-hrace?id=944066483&amp;categoryId=944066506&amp;golferId=145172913" TargetMode="External"/><Relationship Id="rId3" Type="http://schemas.openxmlformats.org/officeDocument/2006/relationships/hyperlink" Target="https://www.cgf.cz/cz/turnaje/turnaje-vyhledavani/turnaj/vysledkova-listina-hrace?id=944066483&amp;categoryId=944066506&amp;golferId=63584174" TargetMode="External"/><Relationship Id="rId21" Type="http://schemas.openxmlformats.org/officeDocument/2006/relationships/hyperlink" Target="https://www.cgf.cz/cz/turnaje/turnaje-vyhledavani/turnaj/vysledkova-listina-hrace?id=944066483&amp;categoryId=944066506&amp;golferId=410476408" TargetMode="External"/><Relationship Id="rId7" Type="http://schemas.openxmlformats.org/officeDocument/2006/relationships/hyperlink" Target="https://www.cgf.cz/cz/turnaje/turnaje-vyhledavani/turnaj/vysledkova-listina-hrace?id=944066483&amp;categoryId=944066506&amp;golferId=485967830" TargetMode="External"/><Relationship Id="rId12" Type="http://schemas.openxmlformats.org/officeDocument/2006/relationships/hyperlink" Target="https://www.cgf.cz/cz/turnaje/turnaje-vyhledavani/turnaj/vysledkova-listina-hrace?id=944066483&amp;categoryId=944066506&amp;golferId=8508923" TargetMode="External"/><Relationship Id="rId17" Type="http://schemas.openxmlformats.org/officeDocument/2006/relationships/hyperlink" Target="https://www.cgf.cz/cz/turnaje/turnaje-vyhledavani/turnaj/vysledkova-listina-hrace?id=944066483&amp;categoryId=944066506&amp;golferId=89083086" TargetMode="External"/><Relationship Id="rId2" Type="http://schemas.openxmlformats.org/officeDocument/2006/relationships/hyperlink" Target="https://www.cgf.cz/cz/turnaje/turnaje-vyhledavani/turnaj/vysledkova-listina-hrace?id=944066483&amp;categoryId=944066506&amp;golferId=363570051" TargetMode="External"/><Relationship Id="rId16" Type="http://schemas.openxmlformats.org/officeDocument/2006/relationships/hyperlink" Target="https://www.cgf.cz/cz/turnaje/turnaje-vyhledavani/turnaj/vysledkova-listina-hrace?id=944066483&amp;categoryId=944066506&amp;golferId=655074373" TargetMode="External"/><Relationship Id="rId20" Type="http://schemas.openxmlformats.org/officeDocument/2006/relationships/hyperlink" Target="https://www.cgf.cz/cz/turnaje/turnaje-vyhledavani/turnaj/vysledkova-listina-hrace?id=944066483&amp;categoryId=944066506&amp;golferId=614141864" TargetMode="External"/><Relationship Id="rId1" Type="http://schemas.openxmlformats.org/officeDocument/2006/relationships/hyperlink" Target="https://www.cgf.cz/cz/turnaje/turnaje-vyhledavani/turnaj/vysledkova-listina-hrace?id=944066483&amp;categoryId=944066506&amp;golferId=97936134" TargetMode="External"/><Relationship Id="rId6" Type="http://schemas.openxmlformats.org/officeDocument/2006/relationships/hyperlink" Target="https://www.cgf.cz/cz/turnaje/turnaje-vyhledavani/turnaj/vysledkova-listina-hrace?id=944066483&amp;categoryId=944066506&amp;golferId=20366723" TargetMode="External"/><Relationship Id="rId11" Type="http://schemas.openxmlformats.org/officeDocument/2006/relationships/hyperlink" Target="https://www.cgf.cz/cz/turnaje/turnaje-vyhledavani/turnaj/vysledkova-listina-hrace?id=944066483&amp;categoryId=944066506&amp;golferId=34406910" TargetMode="External"/><Relationship Id="rId5" Type="http://schemas.openxmlformats.org/officeDocument/2006/relationships/hyperlink" Target="https://www.cgf.cz/cz/turnaje/turnaje-vyhledavani/turnaj/vysledkova-listina-hrace?id=944066483&amp;categoryId=944066506&amp;golferId=17206134" TargetMode="External"/><Relationship Id="rId15" Type="http://schemas.openxmlformats.org/officeDocument/2006/relationships/hyperlink" Target="https://www.cgf.cz/cz/turnaje/turnaje-vyhledavani/turnaj/vysledkova-listina-hrace?id=944066483&amp;categoryId=944066506&amp;golferId=465782230" TargetMode="External"/><Relationship Id="rId23" Type="http://schemas.openxmlformats.org/officeDocument/2006/relationships/hyperlink" Target="https://www.cgf.cz/cz/turnaje/turnaje-vyhledavani/turnaj/vysledkova-listina-hrace?id=944066483&amp;categoryId=944066506&amp;golferId=69133216" TargetMode="External"/><Relationship Id="rId10" Type="http://schemas.openxmlformats.org/officeDocument/2006/relationships/hyperlink" Target="https://www.cgf.cz/cz/turnaje/turnaje-vyhledavani/turnaj/vysledkova-listina-hrace?id=944066483&amp;categoryId=944066506&amp;golferId=51126119" TargetMode="External"/><Relationship Id="rId19" Type="http://schemas.openxmlformats.org/officeDocument/2006/relationships/hyperlink" Target="https://www.cgf.cz/cz/turnaje/turnaje-vyhledavani/turnaj/vysledkova-listina-hrace?id=944066483&amp;categoryId=944066506&amp;golferId=450104451" TargetMode="External"/><Relationship Id="rId4" Type="http://schemas.openxmlformats.org/officeDocument/2006/relationships/hyperlink" Target="https://www.cgf.cz/cz/turnaje/turnaje-vyhledavani/turnaj/vysledkova-listina-hrace?id=944066483&amp;categoryId=944066506&amp;golferId=14675441" TargetMode="External"/><Relationship Id="rId9" Type="http://schemas.openxmlformats.org/officeDocument/2006/relationships/hyperlink" Target="https://www.cgf.cz/cz/turnaje/turnaje-vyhledavani/turnaj/vysledkova-listina-hrace?id=944066483&amp;categoryId=944066506&amp;golferId=298460673" TargetMode="External"/><Relationship Id="rId14" Type="http://schemas.openxmlformats.org/officeDocument/2006/relationships/hyperlink" Target="https://www.cgf.cz/cz/turnaje/turnaje-vyhledavani/turnaj/vysledkova-listina-hrace?id=944066483&amp;categoryId=944066506&amp;golferId=90689717" TargetMode="External"/><Relationship Id="rId22" Type="http://schemas.openxmlformats.org/officeDocument/2006/relationships/hyperlink" Target="https://www.cgf.cz/cz/turnaje/turnaje-vyhledavani/turnaj/vysledkova-listina-hrace?id=944066483&amp;categoryId=944066506&amp;golferId=586016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60529234&amp;categoryId=960529251&amp;golferId=686840812" TargetMode="External"/><Relationship Id="rId13" Type="http://schemas.openxmlformats.org/officeDocument/2006/relationships/hyperlink" Target="https://www.cgf.cz/cz/turnaje/turnaje-vyhledavani/turnaj/vysledkova-listina-hrace?id=960529234&amp;categoryId=960529251&amp;golferId=34406910" TargetMode="External"/><Relationship Id="rId18" Type="http://schemas.openxmlformats.org/officeDocument/2006/relationships/hyperlink" Target="https://www.cgf.cz/cz/turnaje/turnaje-vyhledavani/turnaj/vysledkova-listina-hrace?id=960529234&amp;categoryId=960529251&amp;golferId=45856450" TargetMode="External"/><Relationship Id="rId3" Type="http://schemas.openxmlformats.org/officeDocument/2006/relationships/hyperlink" Target="https://www.cgf.cz/cz/turnaje/turnaje-vyhledavani/turnaj/vysledkova-listina-hrace?id=960529234&amp;categoryId=960529251&amp;golferId=296239582" TargetMode="External"/><Relationship Id="rId21" Type="http://schemas.openxmlformats.org/officeDocument/2006/relationships/hyperlink" Target="https://www.cgf.cz/cz/turnaje/turnaje-vyhledavani/turnaj/vysledkova-listina-hrace?id=960529234&amp;categoryId=960529251&amp;golferId=13909619" TargetMode="External"/><Relationship Id="rId7" Type="http://schemas.openxmlformats.org/officeDocument/2006/relationships/hyperlink" Target="https://www.cgf.cz/cz/turnaje/turnaje-vyhledavani/turnaj/vysledkova-listina-hrace?id=960529234&amp;categoryId=960529251&amp;golferId=662118803" TargetMode="External"/><Relationship Id="rId12" Type="http://schemas.openxmlformats.org/officeDocument/2006/relationships/hyperlink" Target="https://www.cgf.cz/cz/turnaje/turnaje-vyhledavani/turnaj/vysledkova-listina-hrace?id=960529234&amp;categoryId=960529251&amp;golferId=450104451" TargetMode="External"/><Relationship Id="rId17" Type="http://schemas.openxmlformats.org/officeDocument/2006/relationships/hyperlink" Target="https://www.cgf.cz/cz/turnaje/turnaje-vyhledavani/turnaj/vysledkova-listina-hrace?id=960529234&amp;categoryId=960529251&amp;golferId=306286165" TargetMode="External"/><Relationship Id="rId2" Type="http://schemas.openxmlformats.org/officeDocument/2006/relationships/hyperlink" Target="https://www.cgf.cz/cz/turnaje/turnaje-vyhledavani/turnaj/vysledkova-listina-hrace?id=960529234&amp;categoryId=960529251&amp;golferId=298947202" TargetMode="External"/><Relationship Id="rId16" Type="http://schemas.openxmlformats.org/officeDocument/2006/relationships/hyperlink" Target="https://www.cgf.cz/cz/turnaje/turnaje-vyhledavani/turnaj/vysledkova-listina-hrace?id=960529234&amp;categoryId=960529251&amp;golferId=48194648" TargetMode="External"/><Relationship Id="rId20" Type="http://schemas.openxmlformats.org/officeDocument/2006/relationships/hyperlink" Target="https://www.cgf.cz/cz/turnaje/turnaje-vyhledavani/turnaj/vysledkova-listina-hrace?id=960529234&amp;categoryId=960529251&amp;golferId=35415102" TargetMode="External"/><Relationship Id="rId1" Type="http://schemas.openxmlformats.org/officeDocument/2006/relationships/hyperlink" Target="https://www.cgf.cz/cz/turnaje/turnaje-vyhledavani/turnaj/vysledkova-listina-hrace?id=960529234&amp;categoryId=960529251&amp;golferId=45886030" TargetMode="External"/><Relationship Id="rId6" Type="http://schemas.openxmlformats.org/officeDocument/2006/relationships/hyperlink" Target="https://www.cgf.cz/cz/turnaje/turnaje-vyhledavani/turnaj/vysledkova-listina-hrace?id=960529234&amp;categoryId=960529251&amp;golferId=300802820" TargetMode="External"/><Relationship Id="rId11" Type="http://schemas.openxmlformats.org/officeDocument/2006/relationships/hyperlink" Target="https://www.cgf.cz/cz/turnaje/turnaje-vyhledavani/turnaj/vysledkova-listina-hrace?id=960529234&amp;categoryId=960529251&amp;golferId=648566856" TargetMode="External"/><Relationship Id="rId5" Type="http://schemas.openxmlformats.org/officeDocument/2006/relationships/hyperlink" Target="https://www.cgf.cz/cz/turnaje/turnaje-vyhledavani/turnaj/vysledkova-listina-hrace?id=960529234&amp;categoryId=960529251&amp;golferId=46155187" TargetMode="External"/><Relationship Id="rId15" Type="http://schemas.openxmlformats.org/officeDocument/2006/relationships/hyperlink" Target="https://www.cgf.cz/cz/turnaje/turnaje-vyhledavani/turnaj/vysledkova-listina-hrace?id=960529234&amp;categoryId=960529251&amp;golferId=15949894" TargetMode="External"/><Relationship Id="rId10" Type="http://schemas.openxmlformats.org/officeDocument/2006/relationships/hyperlink" Target="https://www.cgf.cz/cz/turnaje/turnaje-vyhledavani/turnaj/vysledkova-listina-hrace?id=960529234&amp;categoryId=960529251&amp;golferId=14675441" TargetMode="External"/><Relationship Id="rId19" Type="http://schemas.openxmlformats.org/officeDocument/2006/relationships/hyperlink" Target="https://www.cgf.cz/cz/turnaje/turnaje-vyhledavani/turnaj/vysledkova-listina-hrace?id=960529234&amp;categoryId=960529251&amp;golferId=80086804" TargetMode="External"/><Relationship Id="rId4" Type="http://schemas.openxmlformats.org/officeDocument/2006/relationships/hyperlink" Target="https://www.cgf.cz/cz/turnaje/turnaje-vyhledavani/turnaj/vysledkova-listina-hrace?id=960529234&amp;categoryId=960529251&amp;golferId=63584174" TargetMode="External"/><Relationship Id="rId9" Type="http://schemas.openxmlformats.org/officeDocument/2006/relationships/hyperlink" Target="https://www.cgf.cz/cz/turnaje/turnaje-vyhledavani/turnaj/vysledkova-listina-hrace?id=960529234&amp;categoryId=960529251&amp;golferId=457355288" TargetMode="External"/><Relationship Id="rId14" Type="http://schemas.openxmlformats.org/officeDocument/2006/relationships/hyperlink" Target="https://www.cgf.cz/cz/turnaje/turnaje-vyhledavani/turnaj/vysledkova-listina-hrace?id=960529234&amp;categoryId=960529251&amp;golferId=6529871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77216836&amp;categoryId=977216845&amp;golferId=414316278" TargetMode="External"/><Relationship Id="rId13" Type="http://schemas.openxmlformats.org/officeDocument/2006/relationships/hyperlink" Target="https://www.cgf.cz/cz/turnaje/turnaje-vyhledavani/turnaj/vysledkova-listina-hrace?id=977216836&amp;categoryId=977216845&amp;golferId=34406910" TargetMode="External"/><Relationship Id="rId18" Type="http://schemas.openxmlformats.org/officeDocument/2006/relationships/hyperlink" Target="https://www.cgf.cz/cz/turnaje/turnaje-vyhledavani/turnaj/vysledkova-listina-hrace?id=977216836&amp;categoryId=977216845&amp;golferId=14675441" TargetMode="External"/><Relationship Id="rId26" Type="http://schemas.openxmlformats.org/officeDocument/2006/relationships/hyperlink" Target="https://www.cgf.cz/cz/turnaje/turnaje-vyhledavani/turnaj/vysledkova-listina-hrace?id=977216836&amp;categoryId=977216845&amp;golferId=22942778" TargetMode="External"/><Relationship Id="rId3" Type="http://schemas.openxmlformats.org/officeDocument/2006/relationships/hyperlink" Target="https://www.cgf.cz/cz/turnaje/turnaje-vyhledavani/turnaj/vysledkova-listina-hrace?id=977216836&amp;categoryId=977216845&amp;golferId=354695866" TargetMode="External"/><Relationship Id="rId21" Type="http://schemas.openxmlformats.org/officeDocument/2006/relationships/hyperlink" Target="https://www.cgf.cz/cz/turnaje/turnaje-vyhledavani/turnaj/vysledkova-listina-hrace?id=977216836&amp;categoryId=977216845&amp;golferId=662118803" TargetMode="External"/><Relationship Id="rId7" Type="http://schemas.openxmlformats.org/officeDocument/2006/relationships/hyperlink" Target="https://www.cgf.cz/cz/turnaje/turnaje-vyhledavani/turnaj/vysledkova-listina-hrace?id=977216836&amp;categoryId=977216845&amp;golferId=332671353" TargetMode="External"/><Relationship Id="rId12" Type="http://schemas.openxmlformats.org/officeDocument/2006/relationships/hyperlink" Target="https://www.cgf.cz/cz/turnaje/turnaje-vyhledavani/turnaj/vysledkova-listina-hrace?id=977216836&amp;categoryId=977216845&amp;golferId=251554928" TargetMode="External"/><Relationship Id="rId17" Type="http://schemas.openxmlformats.org/officeDocument/2006/relationships/hyperlink" Target="https://www.cgf.cz/cz/turnaje/turnaje-vyhledavani/turnaj/vysledkova-listina-hrace?id=977216836&amp;categoryId=977216845&amp;golferId=34610099" TargetMode="External"/><Relationship Id="rId25" Type="http://schemas.openxmlformats.org/officeDocument/2006/relationships/hyperlink" Target="https://www.cgf.cz/cz/turnaje/turnaje-vyhledavani/turnaj/vysledkova-listina-hrace?id=977216836&amp;categoryId=977216845&amp;golferId=82055726" TargetMode="External"/><Relationship Id="rId2" Type="http://schemas.openxmlformats.org/officeDocument/2006/relationships/hyperlink" Target="https://www.cgf.cz/cz/turnaje/turnaje-vyhledavani/turnaj/vysledkova-listina-hrace?id=977216836&amp;categoryId=977216845&amp;golferId=65298718" TargetMode="External"/><Relationship Id="rId16" Type="http://schemas.openxmlformats.org/officeDocument/2006/relationships/hyperlink" Target="https://www.cgf.cz/cz/turnaje/turnaje-vyhledavani/turnaj/vysledkova-listina-hrace?id=977216836&amp;categoryId=977216845&amp;golferId=417917564" TargetMode="External"/><Relationship Id="rId20" Type="http://schemas.openxmlformats.org/officeDocument/2006/relationships/hyperlink" Target="https://www.cgf.cz/cz/turnaje/turnaje-vyhledavani/turnaj/vysledkova-listina-hrace?id=977216836&amp;categoryId=977216845&amp;golferId=15949894" TargetMode="External"/><Relationship Id="rId29" Type="http://schemas.openxmlformats.org/officeDocument/2006/relationships/hyperlink" Target="https://www.cgf.cz/cz/turnaje/turnaje-vyhledavani/turnaj/vysledkova-listina-hrace?id=977216836&amp;categoryId=977216845&amp;golferId=450104451" TargetMode="External"/><Relationship Id="rId1" Type="http://schemas.openxmlformats.org/officeDocument/2006/relationships/hyperlink" Target="https://www.cgf.cz/cz/turnaje/turnaje-vyhledavani/turnaj/vysledkova-listina-hrace?id=977216836&amp;categoryId=977216845&amp;golferId=298947202" TargetMode="External"/><Relationship Id="rId6" Type="http://schemas.openxmlformats.org/officeDocument/2006/relationships/hyperlink" Target="https://www.cgf.cz/cz/turnaje/turnaje-vyhledavani/turnaj/vysledkova-listina-hrace?id=977216836&amp;categoryId=977216845&amp;golferId=411430585" TargetMode="External"/><Relationship Id="rId11" Type="http://schemas.openxmlformats.org/officeDocument/2006/relationships/hyperlink" Target="https://www.cgf.cz/cz/turnaje/turnaje-vyhledavani/turnaj/vysledkova-listina-hrace?id=977216836&amp;categoryId=977216845&amp;golferId=358709693" TargetMode="External"/><Relationship Id="rId24" Type="http://schemas.openxmlformats.org/officeDocument/2006/relationships/hyperlink" Target="https://www.cgf.cz/cz/turnaje/turnaje-vyhledavani/turnaj/vysledkova-listina-hrace?id=977216836&amp;categoryId=977216845&amp;golferId=31854454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s://www.cgf.cz/cz/turnaje/turnaje-vyhledavani/turnaj/vysledkova-listina-hrace?id=977216836&amp;categoryId=977216845&amp;golferId=63584174" TargetMode="External"/><Relationship Id="rId15" Type="http://schemas.openxmlformats.org/officeDocument/2006/relationships/hyperlink" Target="https://www.cgf.cz/cz/turnaje/turnaje-vyhledavani/turnaj/vysledkova-listina-hrace?id=977216836&amp;categoryId=977216845&amp;golferId=367707855" TargetMode="External"/><Relationship Id="rId23" Type="http://schemas.openxmlformats.org/officeDocument/2006/relationships/hyperlink" Target="https://www.cgf.cz/cz/turnaje/turnaje-vyhledavani/turnaj/vysledkova-listina-hrace?id=977216836&amp;categoryId=977216845&amp;golferId=457355288" TargetMode="External"/><Relationship Id="rId28" Type="http://schemas.openxmlformats.org/officeDocument/2006/relationships/hyperlink" Target="https://www.cgf.cz/cz/turnaje/turnaje-vyhledavani/turnaj/vysledkova-listina-hrace?id=977216836&amp;categoryId=977216845&amp;golferId=32500692" TargetMode="External"/><Relationship Id="rId10" Type="http://schemas.openxmlformats.org/officeDocument/2006/relationships/hyperlink" Target="https://www.cgf.cz/cz/turnaje/turnaje-vyhledavani/turnaj/vysledkova-listina-hrace?id=977216836&amp;categoryId=977216845&amp;golferId=63742433" TargetMode="External"/><Relationship Id="rId19" Type="http://schemas.openxmlformats.org/officeDocument/2006/relationships/hyperlink" Target="https://www.cgf.cz/cz/turnaje/turnaje-vyhledavani/turnaj/vysledkova-listina-hrace?id=977216836&amp;categoryId=977216845&amp;golferId=13847704" TargetMode="External"/><Relationship Id="rId31" Type="http://schemas.openxmlformats.org/officeDocument/2006/relationships/hyperlink" Target="https://www.cgf.cz/cz/turnaje/turnaje-vyhledavani/turnaj/vysledkova-listina-hrace?id=977216836&amp;categoryId=977216845&amp;golferId=30570" TargetMode="External"/><Relationship Id="rId4" Type="http://schemas.openxmlformats.org/officeDocument/2006/relationships/hyperlink" Target="https://www.cgf.cz/cz/turnaje/turnaje-vyhledavani/turnaj/vysledkova-listina-hrace?id=977216836&amp;categoryId=977216845&amp;golferId=43404742" TargetMode="External"/><Relationship Id="rId9" Type="http://schemas.openxmlformats.org/officeDocument/2006/relationships/hyperlink" Target="https://www.cgf.cz/cz/turnaje/turnaje-vyhledavani/turnaj/vysledkova-listina-hrace?id=977216836&amp;categoryId=977216845&amp;golferId=78864082" TargetMode="External"/><Relationship Id="rId14" Type="http://schemas.openxmlformats.org/officeDocument/2006/relationships/hyperlink" Target="https://www.cgf.cz/cz/turnaje/turnaje-vyhledavani/turnaj/vysledkova-listina-hrace?id=977216836&amp;categoryId=977216845&amp;golferId=301852333" TargetMode="External"/><Relationship Id="rId22" Type="http://schemas.openxmlformats.org/officeDocument/2006/relationships/hyperlink" Target="https://www.cgf.cz/cz/turnaje/turnaje-vyhledavani/turnaj/vysledkova-listina-hrace?id=977216836&amp;categoryId=977216845&amp;golferId=453483358" TargetMode="External"/><Relationship Id="rId27" Type="http://schemas.openxmlformats.org/officeDocument/2006/relationships/hyperlink" Target="https://www.cgf.cz/cz/turnaje/turnaje-vyhledavani/turnaj/vysledkova-listina-hrace?id=977216836&amp;categoryId=977216845&amp;golferId=338195611" TargetMode="External"/><Relationship Id="rId30" Type="http://schemas.openxmlformats.org/officeDocument/2006/relationships/hyperlink" Target="https://www.cgf.cz/cz/turnaje/turnaje-vyhledavani/turnaj/vysledkova-listina-hrace?id=977216836&amp;categoryId=977216845&amp;golferId=13909619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79245799&amp;categoryId=979245808&amp;golferId=5713989" TargetMode="External"/><Relationship Id="rId13" Type="http://schemas.openxmlformats.org/officeDocument/2006/relationships/hyperlink" Target="https://www.cgf.cz/cz/turnaje/turnaje-vyhledavani/turnaj/vysledkova-listina-hrace?id=979245799&amp;categoryId=979245808&amp;golferId=32500692" TargetMode="External"/><Relationship Id="rId18" Type="http://schemas.openxmlformats.org/officeDocument/2006/relationships/hyperlink" Target="https://www.cgf.cz/cz/turnaje/turnaje-vyhledavani/turnaj/vysledkova-listina-hrace?id=979245799&amp;categoryId=979245808&amp;golferId=416042611" TargetMode="External"/><Relationship Id="rId26" Type="http://schemas.openxmlformats.org/officeDocument/2006/relationships/hyperlink" Target="https://www.cgf.cz/cz/turnaje/turnaje-vyhledavani/turnaj/vysledkova-listina-hrace?id=979245799&amp;categoryId=979245808&amp;golferId=863152694" TargetMode="External"/><Relationship Id="rId3" Type="http://schemas.openxmlformats.org/officeDocument/2006/relationships/hyperlink" Target="https://www.cgf.cz/cz/turnaje/turnaje-vyhledavani/turnaj/vysledkova-listina-hrace?id=979245799&amp;categoryId=979245808&amp;golferId=77560008" TargetMode="External"/><Relationship Id="rId21" Type="http://schemas.openxmlformats.org/officeDocument/2006/relationships/hyperlink" Target="https://www.cgf.cz/cz/turnaje/turnaje-vyhledavani/turnaj/vysledkova-listina-hrace?id=979245799&amp;categoryId=979245808&amp;golferId=40232602" TargetMode="External"/><Relationship Id="rId7" Type="http://schemas.openxmlformats.org/officeDocument/2006/relationships/hyperlink" Target="https://www.cgf.cz/cz/turnaje/turnaje-vyhledavani/turnaj/vysledkova-listina-hrace?id=979245799&amp;categoryId=979245808&amp;golferId=172184966" TargetMode="External"/><Relationship Id="rId12" Type="http://schemas.openxmlformats.org/officeDocument/2006/relationships/hyperlink" Target="https://www.cgf.cz/cz/turnaje/turnaje-vyhledavani/turnaj/vysledkova-listina-hrace?id=979245799&amp;categoryId=979245808&amp;golferId=196795493" TargetMode="External"/><Relationship Id="rId17" Type="http://schemas.openxmlformats.org/officeDocument/2006/relationships/hyperlink" Target="https://www.cgf.cz/cz/turnaje/turnaje-vyhledavani/turnaj/vysledkova-listina-hrace?id=979245799&amp;categoryId=979245808&amp;golferId=329222829" TargetMode="External"/><Relationship Id="rId25" Type="http://schemas.openxmlformats.org/officeDocument/2006/relationships/hyperlink" Target="https://www.cgf.cz/cz/turnaje/turnaje-vyhledavani/turnaj/vysledkova-listina-hrace?id=979245799&amp;categoryId=979245808&amp;golferId=13909619" TargetMode="External"/><Relationship Id="rId2" Type="http://schemas.openxmlformats.org/officeDocument/2006/relationships/hyperlink" Target="https://www.cgf.cz/cz/turnaje/turnaje-vyhledavani/turnaj/vysledkova-listina-hrace?id=979245799&amp;categoryId=979245808&amp;golferId=86248855" TargetMode="External"/><Relationship Id="rId16" Type="http://schemas.openxmlformats.org/officeDocument/2006/relationships/hyperlink" Target="https://www.cgf.cz/cz/turnaje/turnaje-vyhledavani/turnaj/vysledkova-listina-hrace?id=979245799&amp;categoryId=979245808&amp;golferId=65298718" TargetMode="External"/><Relationship Id="rId20" Type="http://schemas.openxmlformats.org/officeDocument/2006/relationships/hyperlink" Target="https://www.cgf.cz/cz/turnaje/turnaje-vyhledavani/turnaj/vysledkova-listina-hrace?id=979245799&amp;categoryId=979245808&amp;golferId=251554928" TargetMode="External"/><Relationship Id="rId1" Type="http://schemas.openxmlformats.org/officeDocument/2006/relationships/hyperlink" Target="https://www.cgf.cz/cz/turnaje/turnaje-vyhledavani/turnaj/vysledkova-listina-hrace?id=979245799&amp;categoryId=979245808&amp;golferId=298947202" TargetMode="External"/><Relationship Id="rId6" Type="http://schemas.openxmlformats.org/officeDocument/2006/relationships/hyperlink" Target="https://www.cgf.cz/cz/turnaje/turnaje-vyhledavani/turnaj/vysledkova-listina-hrace?id=979245799&amp;categoryId=979245808&amp;golferId=411430585" TargetMode="External"/><Relationship Id="rId11" Type="http://schemas.openxmlformats.org/officeDocument/2006/relationships/hyperlink" Target="https://www.cgf.cz/cz/turnaje/turnaje-vyhledavani/turnaj/vysledkova-listina-hrace?id=979245799&amp;categoryId=979245808&amp;golferId=34406910" TargetMode="External"/><Relationship Id="rId24" Type="http://schemas.openxmlformats.org/officeDocument/2006/relationships/hyperlink" Target="https://www.cgf.cz/cz/turnaje/turnaje-vyhledavani/turnaj/vysledkova-listina-hrace?id=979245799&amp;categoryId=979245808&amp;golferId=444035383" TargetMode="External"/><Relationship Id="rId5" Type="http://schemas.openxmlformats.org/officeDocument/2006/relationships/hyperlink" Target="https://www.cgf.cz/cz/turnaje/turnaje-vyhledavani/turnaj/vysledkova-listina-hrace?id=979245799&amp;categoryId=979245808&amp;golferId=354695866" TargetMode="External"/><Relationship Id="rId15" Type="http://schemas.openxmlformats.org/officeDocument/2006/relationships/hyperlink" Target="https://www.cgf.cz/cz/turnaje/turnaje-vyhledavani/turnaj/vysledkova-listina-hrace?id=979245799&amp;categoryId=979245808&amp;golferId=453483358" TargetMode="External"/><Relationship Id="rId23" Type="http://schemas.openxmlformats.org/officeDocument/2006/relationships/hyperlink" Target="https://www.cgf.cz/cz/turnaje/turnaje-vyhledavani/turnaj/vysledkova-listina-hrace?id=979245799&amp;categoryId=979245808&amp;golferId=364469636" TargetMode="External"/><Relationship Id="rId10" Type="http://schemas.openxmlformats.org/officeDocument/2006/relationships/hyperlink" Target="https://www.cgf.cz/cz/turnaje/turnaje-vyhledavani/turnaj/vysledkova-listina-hrace?id=979245799&amp;categoryId=979245808&amp;golferId=457355288" TargetMode="External"/><Relationship Id="rId19" Type="http://schemas.openxmlformats.org/officeDocument/2006/relationships/hyperlink" Target="https://www.cgf.cz/cz/turnaje/turnaje-vyhledavani/turnaj/vysledkova-listina-hrace?id=979245799&amp;categoryId=979245808&amp;golferId=991067682" TargetMode="External"/><Relationship Id="rId4" Type="http://schemas.openxmlformats.org/officeDocument/2006/relationships/hyperlink" Target="https://www.cgf.cz/cz/turnaje/turnaje-vyhledavani/turnaj/vysledkova-listina-hrace?id=979245799&amp;categoryId=979245808&amp;golferId=63584174" TargetMode="External"/><Relationship Id="rId9" Type="http://schemas.openxmlformats.org/officeDocument/2006/relationships/hyperlink" Target="https://www.cgf.cz/cz/turnaje/turnaje-vyhledavani/turnaj/vysledkova-listina-hrace?id=979245799&amp;categoryId=979245808&amp;golferId=335071413" TargetMode="External"/><Relationship Id="rId14" Type="http://schemas.openxmlformats.org/officeDocument/2006/relationships/hyperlink" Target="https://www.cgf.cz/cz/turnaje/turnaje-vyhledavani/turnaj/vysledkova-listina-hrace?id=979245799&amp;categoryId=979245808&amp;golferId=662118803" TargetMode="External"/><Relationship Id="rId22" Type="http://schemas.openxmlformats.org/officeDocument/2006/relationships/hyperlink" Target="https://www.cgf.cz/cz/turnaje/turnaje-vyhledavani/turnaj/vysledkova-listina-hrace?id=979245799&amp;categoryId=979245808&amp;golferId=450104451" TargetMode="External"/><Relationship Id="rId27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94293248&amp;categoryId=994293257&amp;golferId=457355288" TargetMode="External"/><Relationship Id="rId13" Type="http://schemas.openxmlformats.org/officeDocument/2006/relationships/hyperlink" Target="https://www.cgf.cz/cz/turnaje/turnaje-vyhledavani/turnaj/vysledkova-listina-hrace?id=994293248&amp;categoryId=994293257&amp;golferId=34406910" TargetMode="External"/><Relationship Id="rId18" Type="http://schemas.openxmlformats.org/officeDocument/2006/relationships/hyperlink" Target="https://www.cgf.cz/cz/turnaje/turnaje-vyhledavani/turnaj/vysledkova-listina-hrace?id=994293248&amp;categoryId=994293257&amp;golferId=298627957" TargetMode="External"/><Relationship Id="rId3" Type="http://schemas.openxmlformats.org/officeDocument/2006/relationships/hyperlink" Target="https://www.cgf.cz/cz/turnaje/turnaje-vyhledavani/turnaj/vysledkova-listina-hrace?id=994293248&amp;categoryId=994293257&amp;golferId=224398416" TargetMode="External"/><Relationship Id="rId21" Type="http://schemas.openxmlformats.org/officeDocument/2006/relationships/hyperlink" Target="https://www.cgf.cz/cz/turnaje/turnaje-vyhledavani/turnaj/vysledkova-listina-hrace?id=994293248&amp;categoryId=994293257&amp;golferId=444035383" TargetMode="External"/><Relationship Id="rId7" Type="http://schemas.openxmlformats.org/officeDocument/2006/relationships/hyperlink" Target="https://www.cgf.cz/cz/turnaje/turnaje-vyhledavani/turnaj/vysledkova-listina-hrace?id=994293248&amp;categoryId=994293257&amp;golferId=172184966" TargetMode="External"/><Relationship Id="rId12" Type="http://schemas.openxmlformats.org/officeDocument/2006/relationships/hyperlink" Target="https://www.cgf.cz/cz/turnaje/turnaje-vyhledavani/turnaj/vysledkova-listina-hrace?id=994293248&amp;categoryId=994293257&amp;golferId=78864082" TargetMode="External"/><Relationship Id="rId17" Type="http://schemas.openxmlformats.org/officeDocument/2006/relationships/hyperlink" Target="https://www.cgf.cz/cz/turnaje/turnaje-vyhledavani/turnaj/vysledkova-listina-hrace?id=994293248&amp;categoryId=994293257&amp;golferId=18403352" TargetMode="External"/><Relationship Id="rId2" Type="http://schemas.openxmlformats.org/officeDocument/2006/relationships/hyperlink" Target="https://www.cgf.cz/cz/turnaje/turnaje-vyhledavani/turnaj/vysledkova-listina-hrace?id=994293248&amp;categoryId=994293257&amp;golferId=56214093" TargetMode="External"/><Relationship Id="rId16" Type="http://schemas.openxmlformats.org/officeDocument/2006/relationships/hyperlink" Target="https://www.cgf.cz/cz/turnaje/turnaje-vyhledavani/turnaj/vysledkova-listina-hrace?id=994293248&amp;categoryId=994293257&amp;golferId=450104451" TargetMode="External"/><Relationship Id="rId20" Type="http://schemas.openxmlformats.org/officeDocument/2006/relationships/hyperlink" Target="https://www.cgf.cz/cz/turnaje/turnaje-vyhledavani/turnaj/vysledkova-listina-hrace?id=994293248&amp;categoryId=994293257&amp;golferId=48194648" TargetMode="External"/><Relationship Id="rId1" Type="http://schemas.openxmlformats.org/officeDocument/2006/relationships/hyperlink" Target="https://www.cgf.cz/cz/turnaje/turnaje-vyhledavani/turnaj/vysledkova-listina-hrace?id=994293248&amp;categoryId=994293257&amp;golferId=410744696" TargetMode="External"/><Relationship Id="rId6" Type="http://schemas.openxmlformats.org/officeDocument/2006/relationships/hyperlink" Target="https://www.cgf.cz/cz/turnaje/turnaje-vyhledavani/turnaj/vysledkova-listina-hrace?id=994293248&amp;categoryId=994293257&amp;golferId=40823995" TargetMode="External"/><Relationship Id="rId11" Type="http://schemas.openxmlformats.org/officeDocument/2006/relationships/hyperlink" Target="https://www.cgf.cz/cz/turnaje/turnaje-vyhledavani/turnaj/vysledkova-listina-hrace?id=994293248&amp;categoryId=994293257&amp;golferId=479087919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https://www.cgf.cz/cz/turnaje/turnaje-vyhledavani/turnaj/vysledkova-listina-hrace?id=994293248&amp;categoryId=994293257&amp;golferId=196795493" TargetMode="External"/><Relationship Id="rId15" Type="http://schemas.openxmlformats.org/officeDocument/2006/relationships/hyperlink" Target="https://www.cgf.cz/cz/turnaje/turnaje-vyhledavani/turnaj/vysledkova-listina-hrace?id=994293248&amp;categoryId=994293257&amp;golferId=329222829" TargetMode="External"/><Relationship Id="rId23" Type="http://schemas.openxmlformats.org/officeDocument/2006/relationships/hyperlink" Target="https://www.cgf.cz/cz/turnaje/turnaje-vyhledavani/turnaj/vysledkova-listina-hrace?id=994293248&amp;categoryId=994293257&amp;golferId=529490978" TargetMode="External"/><Relationship Id="rId10" Type="http://schemas.openxmlformats.org/officeDocument/2006/relationships/hyperlink" Target="https://www.cgf.cz/cz/turnaje/turnaje-vyhledavani/turnaj/vysledkova-listina-hrace?id=994293248&amp;categoryId=994293257&amp;golferId=367707855" TargetMode="External"/><Relationship Id="rId19" Type="http://schemas.openxmlformats.org/officeDocument/2006/relationships/hyperlink" Target="https://www.cgf.cz/cz/turnaje/turnaje-vyhledavani/turnaj/vysledkova-listina-hrace?id=994293248&amp;categoryId=994293257&amp;golferId=65298718" TargetMode="External"/><Relationship Id="rId4" Type="http://schemas.openxmlformats.org/officeDocument/2006/relationships/hyperlink" Target="https://www.cgf.cz/cz/turnaje/turnaje-vyhledavani/turnaj/vysledkova-listina-hrace?id=994293248&amp;categoryId=994293257&amp;golferId=63584174" TargetMode="External"/><Relationship Id="rId9" Type="http://schemas.openxmlformats.org/officeDocument/2006/relationships/hyperlink" Target="https://www.cgf.cz/cz/turnaje/turnaje-vyhledavani/turnaj/vysledkova-listina-hrace?id=994293248&amp;categoryId=994293257&amp;golferId=305287491" TargetMode="External"/><Relationship Id="rId14" Type="http://schemas.openxmlformats.org/officeDocument/2006/relationships/hyperlink" Target="https://www.cgf.cz/cz/turnaje/turnaje-vyhledavani/turnaj/vysledkova-listina-hrace?id=994293248&amp;categoryId=994293257&amp;golferId=662118803" TargetMode="External"/><Relationship Id="rId22" Type="http://schemas.openxmlformats.org/officeDocument/2006/relationships/hyperlink" Target="https://www.cgf.cz/cz/turnaje/turnaje-vyhledavani/turnaj/vysledkova-listina-hrace?id=994293248&amp;categoryId=994293257&amp;golferId=298945460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1001647099&amp;categoryId=1001647117&amp;golferId=426024860" TargetMode="External"/><Relationship Id="rId13" Type="http://schemas.openxmlformats.org/officeDocument/2006/relationships/hyperlink" Target="https://www.cgf.cz/cz/turnaje/turnaje-vyhledavani/turnaj/vysledkova-listina-hrace?id=1001647099&amp;categoryId=1001647117&amp;golferId=479087919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s://www.cgf.cz/cz/turnaje/turnaje-vyhledavani/turnaj/vysledkova-listina-hrace?id=1001647099&amp;categoryId=1001647117&amp;golferId=457355288" TargetMode="External"/><Relationship Id="rId7" Type="http://schemas.openxmlformats.org/officeDocument/2006/relationships/hyperlink" Target="https://www.cgf.cz/cz/turnaje/turnaje-vyhledavani/turnaj/vysledkova-listina-hrace?id=1001647099&amp;categoryId=1001647117&amp;golferId=34406910" TargetMode="External"/><Relationship Id="rId12" Type="http://schemas.openxmlformats.org/officeDocument/2006/relationships/hyperlink" Target="https://www.cgf.cz/cz/turnaje/turnaje-vyhledavani/turnaj/vysledkova-listina-hrace?id=1001647099&amp;categoryId=1001647117&amp;golferId=350644106" TargetMode="External"/><Relationship Id="rId17" Type="http://schemas.openxmlformats.org/officeDocument/2006/relationships/hyperlink" Target="https://www.cgf.cz/cz/turnaje/turnaje-vyhledavani/turnaj/vysledkova-listina-hrace?id=1001647099&amp;categoryId=1001647117&amp;golferId=13909619" TargetMode="External"/><Relationship Id="rId2" Type="http://schemas.openxmlformats.org/officeDocument/2006/relationships/hyperlink" Target="https://www.cgf.cz/cz/turnaje/turnaje-vyhledavani/turnaj/vysledkova-listina-hrace?id=1001647099&amp;categoryId=1001647117&amp;golferId=182478508" TargetMode="External"/><Relationship Id="rId16" Type="http://schemas.openxmlformats.org/officeDocument/2006/relationships/hyperlink" Target="https://www.cgf.cz/cz/turnaje/turnaje-vyhledavani/turnaj/vysledkova-listina-hrace?id=1001647099&amp;categoryId=1001647117&amp;golferId=444035383" TargetMode="External"/><Relationship Id="rId1" Type="http://schemas.openxmlformats.org/officeDocument/2006/relationships/hyperlink" Target="https://www.cgf.cz/cz/turnaje/turnaje-vyhledavani/turnaj/vysledkova-listina-hrace?id=1001647099&amp;categoryId=1001647117&amp;golferId=296239582" TargetMode="External"/><Relationship Id="rId6" Type="http://schemas.openxmlformats.org/officeDocument/2006/relationships/hyperlink" Target="https://www.cgf.cz/cz/turnaje/turnaje-vyhledavani/turnaj/vysledkova-listina-hrace?id=1001647099&amp;categoryId=1001647117&amp;golferId=662118803" TargetMode="External"/><Relationship Id="rId11" Type="http://schemas.openxmlformats.org/officeDocument/2006/relationships/hyperlink" Target="https://www.cgf.cz/cz/turnaje/turnaje-vyhledavani/turnaj/vysledkova-listina-hrace?id=1001647099&amp;categoryId=1001647117&amp;golferId=17095695" TargetMode="External"/><Relationship Id="rId5" Type="http://schemas.openxmlformats.org/officeDocument/2006/relationships/hyperlink" Target="https://www.cgf.cz/cz/turnaje/turnaje-vyhledavani/turnaj/vysledkova-listina-hrace?id=1001647099&amp;categoryId=1001647117&amp;golferId=63584174" TargetMode="External"/><Relationship Id="rId15" Type="http://schemas.openxmlformats.org/officeDocument/2006/relationships/hyperlink" Target="https://www.cgf.cz/cz/turnaje/turnaje-vyhledavani/turnaj/vysledkova-listina-hrace?id=1001647099&amp;categoryId=1001647117&amp;golferId=44202511" TargetMode="External"/><Relationship Id="rId10" Type="http://schemas.openxmlformats.org/officeDocument/2006/relationships/hyperlink" Target="https://www.cgf.cz/cz/turnaje/turnaje-vyhledavani/turnaj/vysledkova-listina-hrace?id=1001647099&amp;categoryId=1001647117&amp;golferId=13847704" TargetMode="External"/><Relationship Id="rId4" Type="http://schemas.openxmlformats.org/officeDocument/2006/relationships/hyperlink" Target="https://www.cgf.cz/cz/turnaje/turnaje-vyhledavani/turnaj/vysledkova-listina-hrace?id=1001647099&amp;categoryId=1001647117&amp;golferId=65298718" TargetMode="External"/><Relationship Id="rId9" Type="http://schemas.openxmlformats.org/officeDocument/2006/relationships/hyperlink" Target="https://www.cgf.cz/cz/turnaje/turnaje-vyhledavani/turnaj/vysledkova-listina-hrace?id=1001647099&amp;categoryId=1001647117&amp;golferId=453483358" TargetMode="External"/><Relationship Id="rId14" Type="http://schemas.openxmlformats.org/officeDocument/2006/relationships/hyperlink" Target="https://www.cgf.cz/cz/turnaje/turnaje-vyhledavani/turnaj/vysledkova-listina-hrace?id=1001647099&amp;categoryId=1001647117&amp;golferId=32500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C5D9-CFEC-4BB5-8107-4DF5AC55F616}">
  <sheetPr>
    <tabColor rgb="FFFF0000"/>
    <pageSetUpPr fitToPage="1"/>
  </sheetPr>
  <dimension ref="A1:AL90"/>
  <sheetViews>
    <sheetView tabSelected="1" zoomScaleNormal="100" workbookViewId="0">
      <pane ySplit="1" topLeftCell="A2" activePane="bottomLeft" state="frozen"/>
      <selection pane="bottomLeft" activeCell="N9" sqref="N9"/>
    </sheetView>
  </sheetViews>
  <sheetFormatPr defaultColWidth="9.140625" defaultRowHeight="15" x14ac:dyDescent="0.25"/>
  <cols>
    <col min="1" max="1" width="21.28515625" style="69" customWidth="1"/>
    <col min="2" max="2" width="12.7109375" style="83" customWidth="1"/>
    <col min="3" max="3" width="14.7109375" style="83" bestFit="1" customWidth="1"/>
    <col min="4" max="4" width="12.140625" style="32" customWidth="1"/>
    <col min="5" max="23" width="6.42578125" style="4" customWidth="1"/>
    <col min="24" max="24" width="7.5703125" style="4" customWidth="1"/>
    <col min="25" max="27" width="6.42578125" style="4" customWidth="1"/>
    <col min="28" max="28" width="7.7109375" style="4" customWidth="1"/>
    <col min="29" max="31" width="6.42578125" style="4" customWidth="1"/>
    <col min="32" max="32" width="7.42578125" style="4" customWidth="1"/>
    <col min="33" max="36" width="6.42578125" style="4" customWidth="1"/>
    <col min="37" max="37" width="14.5703125" style="32" customWidth="1"/>
    <col min="38" max="38" width="8.42578125" style="32" customWidth="1"/>
    <col min="39" max="16384" width="9.140625" style="4"/>
  </cols>
  <sheetData>
    <row r="1" spans="1:38" s="5" customFormat="1" ht="49.5" customHeight="1" thickBot="1" x14ac:dyDescent="0.25">
      <c r="A1" s="66" t="s">
        <v>72</v>
      </c>
      <c r="B1" s="74" t="s">
        <v>64</v>
      </c>
      <c r="C1" s="74" t="s">
        <v>65</v>
      </c>
      <c r="D1" s="40" t="s">
        <v>66</v>
      </c>
      <c r="E1" s="7" t="s">
        <v>67</v>
      </c>
      <c r="F1" s="7" t="s">
        <v>68</v>
      </c>
      <c r="G1" s="7" t="s">
        <v>69</v>
      </c>
      <c r="H1" s="7" t="s">
        <v>105</v>
      </c>
      <c r="I1" s="6" t="s">
        <v>70</v>
      </c>
      <c r="J1" s="7" t="s">
        <v>76</v>
      </c>
      <c r="K1" s="7" t="s">
        <v>75</v>
      </c>
      <c r="L1" s="17" t="s">
        <v>106</v>
      </c>
      <c r="M1" s="16" t="s">
        <v>243</v>
      </c>
      <c r="N1" s="7" t="s">
        <v>385</v>
      </c>
      <c r="O1" s="7" t="s">
        <v>77</v>
      </c>
      <c r="P1" s="17" t="s">
        <v>107</v>
      </c>
      <c r="Q1" s="7" t="s">
        <v>73</v>
      </c>
      <c r="R1" s="7" t="s">
        <v>78</v>
      </c>
      <c r="S1" s="7" t="s">
        <v>79</v>
      </c>
      <c r="T1" s="7" t="s">
        <v>108</v>
      </c>
      <c r="U1" s="6" t="s">
        <v>294</v>
      </c>
      <c r="V1" s="7" t="s">
        <v>80</v>
      </c>
      <c r="W1" s="7" t="s">
        <v>81</v>
      </c>
      <c r="X1" s="17" t="s">
        <v>244</v>
      </c>
      <c r="Y1" s="90" t="s">
        <v>293</v>
      </c>
      <c r="Z1" s="7" t="s">
        <v>82</v>
      </c>
      <c r="AA1" s="7" t="s">
        <v>83</v>
      </c>
      <c r="AB1" s="7" t="s">
        <v>109</v>
      </c>
      <c r="AC1" s="91" t="s">
        <v>295</v>
      </c>
      <c r="AD1" s="7" t="s">
        <v>84</v>
      </c>
      <c r="AE1" s="7" t="s">
        <v>85</v>
      </c>
      <c r="AF1" s="18" t="s">
        <v>110</v>
      </c>
      <c r="AG1" s="6" t="s">
        <v>86</v>
      </c>
      <c r="AH1" s="7" t="s">
        <v>87</v>
      </c>
      <c r="AI1" s="7" t="s">
        <v>88</v>
      </c>
      <c r="AJ1" s="18" t="s">
        <v>111</v>
      </c>
      <c r="AK1" s="26" t="s">
        <v>74</v>
      </c>
      <c r="AL1" s="27" t="s">
        <v>71</v>
      </c>
    </row>
    <row r="2" spans="1:38" x14ac:dyDescent="0.25">
      <c r="A2" s="58" t="s">
        <v>3</v>
      </c>
      <c r="B2" s="85" t="s">
        <v>2</v>
      </c>
      <c r="C2" s="85">
        <v>15400297</v>
      </c>
      <c r="D2" s="41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8</v>
      </c>
      <c r="E2" s="9">
        <f>_xlfn.XLOOKUP(Tabulka1[[#This Row],[ČÍSLO CLUBU]],'26.4.2024'!D:D,'26.4.2024'!G:G)</f>
        <v>19</v>
      </c>
      <c r="F2" s="9">
        <f>_xlfn.XLOOKUP(Tabulka1[[#This Row],[ČÍSLO CLUBU]],'26.4.2024'!D:D,'26.4.2024'!I:I)</f>
        <v>30</v>
      </c>
      <c r="G2" s="9">
        <f>_xlfn.XLOOKUP(Tabulka1[[#This Row],[ČÍSLO CLUBU]],'26.4.2024'!D:D,'26.4.2024'!J:J)</f>
        <v>0</v>
      </c>
      <c r="H2" s="98">
        <f>Tabulka1[[#This Row],[BRUTTO ]]+Tabulka1[[#This Row],[NETTO]]+Tabulka1[[#This Row],[TOP 3]]</f>
        <v>49</v>
      </c>
      <c r="I2" s="9">
        <f>_xlfn.XLOOKUP(Tabulka1[[#This Row],[ČÍSLO CLUBU]],'23.5.2024'!D:D,'23.5.2024'!G:G)</f>
        <v>17</v>
      </c>
      <c r="J2" s="9">
        <f>_xlfn.XLOOKUP(Tabulka1[[#This Row],[ČÍSLO CLUBU]],'23.5.2024'!D:D,'23.5.2024'!I:I)</f>
        <v>30</v>
      </c>
      <c r="K2" s="9">
        <f>_xlfn.XLOOKUP(Tabulka1[[#This Row],[ČÍSLO CLUBU]],'23.5.2024'!D:D,'23.5.2024'!J:J)</f>
        <v>0</v>
      </c>
      <c r="L2" s="9">
        <f>Tabulka1[[#This Row],[BRUTTO]]+Tabulka1[[#This Row],[NETTO2]]+Tabulka1[[#This Row],[TOP 3 (2)]]</f>
        <v>47</v>
      </c>
      <c r="M2" s="8">
        <f>_xlfn.XLOOKUP(Tabulka1[[#This Row],[ČÍSLO CLUBU]],'23.6.2024'!D:D,'23.6.2024'!G:G)</f>
        <v>16</v>
      </c>
      <c r="N2" s="9">
        <f>_xlfn.XLOOKUP(Tabulka1[[#This Row],[ČÍSLO CLUBU]],'23.6.2024'!D:D,'23.6.2024'!I:I)</f>
        <v>31</v>
      </c>
      <c r="O2" s="9">
        <f>_xlfn.XLOOKUP(Tabulka1[[#This Row],[ČÍSLO CLUBU]],'23.6.2024'!D:D,'23.6.2024'!J:J)</f>
        <v>0</v>
      </c>
      <c r="P2" s="10">
        <f>Tabulka1[[#This Row],[BRUTTO 4 ]]+Tabulka1[[#This Row],[NETTO    5]]+Tabulka1[[#This Row],[TOP 3 (2)2]]</f>
        <v>47</v>
      </c>
      <c r="Q2" s="9">
        <f>_xlfn.XLOOKUP(Tabulka1[[#This Row],[ČÍSLO CLUBU]],'18.7.2024'!D:D,'18.7.2024'!G:G)</f>
        <v>24</v>
      </c>
      <c r="R2" s="9">
        <f>_xlfn.XLOOKUP(Tabulka1[[#This Row],[ČÍSLO CLUBU]],'18.7.2024'!D:D,'18.7.2024'!I:I)</f>
        <v>36</v>
      </c>
      <c r="S2" s="9">
        <f>_xlfn.XLOOKUP(Tabulka1[[#This Row],[ČÍSLO CLUBU]],'18.7.2024'!D:D,'18.7.2024'!J:J)</f>
        <v>10</v>
      </c>
      <c r="T2" s="97">
        <f>Tabulka1[[#This Row],[BRUTTO 7]]+Tabulka1[[#This Row],[NETTO    8]]+Tabulka1[[#This Row],[TOP 3 (2)22]]</f>
        <v>70</v>
      </c>
      <c r="U2" s="8">
        <f>_xlfn.XLOOKUP(Tabulka1[[#This Row],[ČÍSLO CLUBU]],'8.8.2024'!D:D,'8.8.2024'!G:G)</f>
        <v>21</v>
      </c>
      <c r="V2" s="9">
        <f>_xlfn.XLOOKUP(Tabulka1[[#This Row],[ČÍSLO CLUBU]],'8.8.2024'!D:D,'8.8.2024'!I:I)</f>
        <v>35</v>
      </c>
      <c r="W2" s="9">
        <f>_xlfn.XLOOKUP(Tabulka1[[#This Row],[ČÍSLO CLUBU]],'8.8.2024'!D:D,'8.8.2024'!J:J)</f>
        <v>0</v>
      </c>
      <c r="X2" s="98">
        <f>Tabulka1[[#This Row],[TOP 3 (2)23]]+Tabulka1[[#This Row],[NETTO 11]]+Tabulka1[[#This Row],[BRUTTO 10 ]]</f>
        <v>56</v>
      </c>
      <c r="Y2" s="9">
        <f>_xlfn.XLOOKUP(Tabulka1[[#This Row],[ČÍSLO CLUBU]],'29.8.2024 Karlštejn'!D:D,'29.8.2024 Karlštejn'!K:K)</f>
        <v>44</v>
      </c>
      <c r="Z2" s="9">
        <f>_xlfn.XLOOKUP(Tabulka1[[#This Row],[ČÍSLO CLUBU]],'29.8.2024 Karlštejn'!D:D,'29.8.2024 Karlštejn'!I:I)</f>
        <v>38</v>
      </c>
      <c r="AA2" s="9">
        <f>_xlfn.XLOOKUP(Tabulka1[[#This Row],[ČÍSLO CLUBU]],'29.8.2024 Karlštejn'!D:D,'29.8.2024 Karlštejn'!J:J)</f>
        <v>20</v>
      </c>
      <c r="AB2" s="97">
        <f>Tabulka1[[#This Row],[TOP 3 (2)24]]+Tabulka1[[#This Row],[NETTO 14]]+Tabulka1[[#This Row],[BRUTTO x2]]</f>
        <v>102</v>
      </c>
      <c r="AC2" s="8">
        <f>_xlfn.XLOOKUP(Tabulka1[[#This Row],[ČÍSLO CLUBU]],'19.9.2024 Dýšina'!D:D,'19.9.2024 Dýšina'!K:K)</f>
        <v>36</v>
      </c>
      <c r="AD2" s="9">
        <f>_xlfn.XLOOKUP(Tabulka1[[#This Row],[ČÍSLO CLUBU]],'19.9.2024 Dýšina'!D:D,'19.9.2024 Dýšina'!I:I)</f>
        <v>31</v>
      </c>
      <c r="AE2" s="9">
        <f>_xlfn.XLOOKUP(Tabulka1[[#This Row],[ČÍSLO CLUBU]],'19.9.2024 Dýšina'!D:D,'19.9.2024 Dýšina'!J:J)</f>
        <v>20</v>
      </c>
      <c r="AF2" s="98">
        <f>Tabulka1[[#This Row],[TOP 3 (2)25]]+Tabulka1[[#This Row],[NETTO 17]]+Tabulka1[[#This Row],[BRUTTO  x2]]</f>
        <v>87</v>
      </c>
      <c r="AG2" s="9">
        <f>_xlfn.XLOOKUP(Tabulka1[[#This Row],[ČÍSLO CLUBU]],'3.10.2024'!D:D,'3.10.2024'!G:G)</f>
        <v>18</v>
      </c>
      <c r="AH2" s="9">
        <f>_xlfn.XLOOKUP(Tabulka1[[#This Row],[ČÍSLO CLUBU]],'3.10.2024'!D:D,'3.10.2024'!I:I)</f>
        <v>29</v>
      </c>
      <c r="AI2" s="9">
        <f>_xlfn.XLOOKUP(Tabulka1[[#This Row],[ČÍSLO CLUBU]],'3.10.2024'!D:D,'3.10.2024'!J:J)</f>
        <v>0</v>
      </c>
      <c r="AJ2" s="9">
        <f>Tabulka1[[#This Row],[TOP 3 (2)26]]+Tabulka1[[#This Row],[NETTO 20]]+Tabulka1[[#This Row],[BRUTTO 19    ]]</f>
        <v>47</v>
      </c>
      <c r="AK2" s="112">
        <f>Tabulka1[[#This Row],[Plzeň - Dýšina 19.9.24  CELKEM]]+Tabulka1[[#This Row],[Karlštejn 29.8.24 CELKEM]]+Tabulka1[[#This Row],[Konopiště 8.8.24    CELKEM]]+Tabulka1[[#This Row],[Zbraslav 18.7.24 CELKEM]]+Tabulka1[[#This Row],[Pyšely 26.4.24 CELKEM]]</f>
        <v>364</v>
      </c>
      <c r="AL2" s="88" t="s">
        <v>102</v>
      </c>
    </row>
    <row r="3" spans="1:38" x14ac:dyDescent="0.25">
      <c r="A3" s="57" t="s">
        <v>187</v>
      </c>
      <c r="B3" s="75" t="s">
        <v>6</v>
      </c>
      <c r="C3" s="75">
        <v>11100387</v>
      </c>
      <c r="D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6</v>
      </c>
      <c r="H3" s="12"/>
      <c r="I3" s="4">
        <f>_xlfn.XLOOKUP(Tabulka1[[#This Row],[ČÍSLO CLUBU]],'23.5.2024'!D:D,'23.5.2024'!G:G)</f>
        <v>5</v>
      </c>
      <c r="J3" s="4">
        <f>_xlfn.XLOOKUP(Tabulka1[[#This Row],[ČÍSLO CLUBU]],'23.5.2024'!D:D,'23.5.2024'!I:I)</f>
        <v>25</v>
      </c>
      <c r="K3" s="4">
        <f>_xlfn.XLOOKUP(Tabulka1[[#This Row],[ČÍSLO CLUBU]],'23.5.2024'!D:D,'23.5.2024'!J:J)</f>
        <v>0</v>
      </c>
      <c r="L3" s="99">
        <f>Tabulka1[[#This Row],[BRUTTO]]+Tabulka1[[#This Row],[NETTO2]]+Tabulka1[[#This Row],[TOP 3 (2)]]</f>
        <v>30</v>
      </c>
      <c r="M3" s="11"/>
      <c r="P3" s="12"/>
      <c r="Q3" s="4">
        <f>_xlfn.XLOOKUP(Tabulka1[[#This Row],[ČÍSLO CLUBU]],'18.7.2024'!D:D,'18.7.2024'!G:G)</f>
        <v>14</v>
      </c>
      <c r="R3" s="4">
        <f>_xlfn.XLOOKUP(Tabulka1[[#This Row],[ČÍSLO CLUBU]],'18.7.2024'!D:D,'18.7.2024'!I:I)</f>
        <v>36</v>
      </c>
      <c r="S3" s="4">
        <f>_xlfn.XLOOKUP(Tabulka1[[#This Row],[ČÍSLO CLUBU]],'18.7.2024'!D:D,'18.7.2024'!J:J)</f>
        <v>0</v>
      </c>
      <c r="T3" s="99">
        <f>Tabulka1[[#This Row],[BRUTTO 7]]+Tabulka1[[#This Row],[NETTO    8]]+Tabulka1[[#This Row],[TOP 3 (2)22]]</f>
        <v>50</v>
      </c>
      <c r="U3" s="11">
        <f>_xlfn.XLOOKUP(Tabulka1[[#This Row],[ČÍSLO CLUBU]],'8.8.2024'!D:D,'8.8.2024'!G:G)</f>
        <v>27</v>
      </c>
      <c r="V3" s="4">
        <f>_xlfn.XLOOKUP(Tabulka1[[#This Row],[ČÍSLO CLUBU]],'8.8.2024'!D:D,'8.8.2024'!I:I)</f>
        <v>56</v>
      </c>
      <c r="W3" s="4">
        <f>_xlfn.XLOOKUP(Tabulka1[[#This Row],[ČÍSLO CLUBU]],'8.8.2024'!D:D,'8.8.2024'!J:J)</f>
        <v>30</v>
      </c>
      <c r="X3" s="100">
        <f>Tabulka1[[#This Row],[TOP 3 (2)23]]+Tabulka1[[#This Row],[NETTO 11]]+Tabulka1[[#This Row],[BRUTTO 10 ]]</f>
        <v>113</v>
      </c>
      <c r="Y3" s="4">
        <f>_xlfn.XLOOKUP(Tabulka1[[#This Row],[ČÍSLO CLUBU]],'29.8.2024 Karlštejn'!D:D,'29.8.2024 Karlštejn'!K:K)</f>
        <v>26</v>
      </c>
      <c r="Z3" s="4">
        <f>_xlfn.XLOOKUP(Tabulka1[[#This Row],[ČÍSLO CLUBU]],'29.8.2024 Karlštejn'!D:D,'29.8.2024 Karlštejn'!I:I)</f>
        <v>34</v>
      </c>
      <c r="AA3" s="4">
        <f>_xlfn.XLOOKUP(Tabulka1[[#This Row],[ČÍSLO CLUBU]],'29.8.2024 Karlštejn'!D:D,'29.8.2024 Karlštejn'!J:J)</f>
        <v>0</v>
      </c>
      <c r="AB3" s="99">
        <f>Tabulka1[[#This Row],[TOP 3 (2)24]]+Tabulka1[[#This Row],[NETTO 14]]+Tabulka1[[#This Row],[BRUTTO x2]]</f>
        <v>60</v>
      </c>
      <c r="AC3" s="11">
        <f>_xlfn.XLOOKUP(Tabulka1[[#This Row],[ČÍSLO CLUBU]],'19.9.2024 Dýšina'!D:D,'19.9.2024 Dýšina'!K:K)</f>
        <v>12</v>
      </c>
      <c r="AD3" s="4">
        <f>_xlfn.XLOOKUP(Tabulka1[[#This Row],[ČÍSLO CLUBU]],'19.9.2024 Dýšina'!D:D,'19.9.2024 Dýšina'!I:I)</f>
        <v>18</v>
      </c>
      <c r="AE3" s="4">
        <f>_xlfn.XLOOKUP(Tabulka1[[#This Row],[ČÍSLO CLUBU]],'19.9.2024 Dýšina'!D:D,'19.9.2024 Dýšina'!J:J)</f>
        <v>0</v>
      </c>
      <c r="AF3" s="12">
        <f>Tabulka1[[#This Row],[TOP 3 (2)25]]+Tabulka1[[#This Row],[NETTO 17]]+Tabulka1[[#This Row],[BRUTTO  x2]]</f>
        <v>30</v>
      </c>
      <c r="AG3" s="4">
        <f>_xlfn.XLOOKUP(Tabulka1[[#This Row],[ČÍSLO CLUBU]],'3.10.2024'!D:D,'3.10.2024'!G:G)</f>
        <v>18</v>
      </c>
      <c r="AH3" s="4">
        <f>_xlfn.XLOOKUP(Tabulka1[[#This Row],[ČÍSLO CLUBU]],'3.10.2024'!D:D,'3.10.2024'!I:I)</f>
        <v>36</v>
      </c>
      <c r="AI3" s="4">
        <f>_xlfn.XLOOKUP(Tabulka1[[#This Row],[ČÍSLO CLUBU]],'3.10.2024'!D:D,'3.10.2024'!J:J)</f>
        <v>20</v>
      </c>
      <c r="AJ3" s="99">
        <f>Tabulka1[[#This Row],[TOP 3 (2)26]]+Tabulka1[[#This Row],[NETTO 20]]+Tabulka1[[#This Row],[BRUTTO 19    ]]</f>
        <v>74</v>
      </c>
      <c r="AK3" s="113">
        <f>Tabulka1[[#This Row],[Vinoř 3.10.24 CELKEM]]+Tabulka1[[#This Row],[Karlštejn 29.8.24 CELKEM]]+Tabulka1[[#This Row],[Konopiště 8.8.24    CELKEM]]+Tabulka1[[#This Row],[Zbraslav 18.7.24 CELKEM]]+Tabulka1[[#This Row],[Kácov 23.5.24            CELKEM]]</f>
        <v>327</v>
      </c>
      <c r="AL3" s="29" t="s">
        <v>103</v>
      </c>
    </row>
    <row r="4" spans="1:38" x14ac:dyDescent="0.25">
      <c r="A4" s="57" t="s">
        <v>27</v>
      </c>
      <c r="B4" s="75" t="s">
        <v>25</v>
      </c>
      <c r="C4" s="75">
        <v>12201457</v>
      </c>
      <c r="D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6</v>
      </c>
      <c r="H4" s="12"/>
      <c r="I4" s="4">
        <f>_xlfn.XLOOKUP(Tabulka1[[#This Row],[ČÍSLO CLUBU]],'23.5.2024'!D:D,'23.5.2024'!G:G)</f>
        <v>18</v>
      </c>
      <c r="J4" s="4">
        <f>_xlfn.XLOOKUP(Tabulka1[[#This Row],[ČÍSLO CLUBU]],'23.5.2024'!D:D,'23.5.2024'!I:I)</f>
        <v>42</v>
      </c>
      <c r="K4" s="4">
        <f>_xlfn.XLOOKUP(Tabulka1[[#This Row],[ČÍSLO CLUBU]],'23.5.2024'!D:D,'23.5.2024'!J:J)</f>
        <v>30</v>
      </c>
      <c r="L4" s="99">
        <f>Tabulka1[[#This Row],[BRUTTO]]+Tabulka1[[#This Row],[NETTO2]]+Tabulka1[[#This Row],[TOP 3 (2)]]</f>
        <v>90</v>
      </c>
      <c r="M4" s="11"/>
      <c r="P4" s="12"/>
      <c r="Q4" s="4">
        <f>_xlfn.XLOOKUP(Tabulka1[[#This Row],[ČÍSLO CLUBU]],'18.7.2024'!D:D,'18.7.2024'!G:G)</f>
        <v>20</v>
      </c>
      <c r="R4" s="4">
        <f>_xlfn.XLOOKUP(Tabulka1[[#This Row],[ČÍSLO CLUBU]],'18.7.2024'!D:D,'18.7.2024'!I:I)</f>
        <v>37</v>
      </c>
      <c r="S4" s="4">
        <f>_xlfn.XLOOKUP(Tabulka1[[#This Row],[ČÍSLO CLUBU]],'18.7.2024'!D:D,'18.7.2024'!J:J)</f>
        <v>0</v>
      </c>
      <c r="T4" s="99">
        <f>Tabulka1[[#This Row],[BRUTTO 7]]+Tabulka1[[#This Row],[NETTO    8]]+Tabulka1[[#This Row],[TOP 3 (2)22]]</f>
        <v>57</v>
      </c>
      <c r="U4" s="11">
        <f>_xlfn.XLOOKUP(Tabulka1[[#This Row],[ČÍSLO CLUBU]],'8.8.2024'!D:D,'8.8.2024'!G:G)</f>
        <v>14</v>
      </c>
      <c r="V4" s="4">
        <f>_xlfn.XLOOKUP(Tabulka1[[#This Row],[ČÍSLO CLUBU]],'8.8.2024'!D:D,'8.8.2024'!I:I)</f>
        <v>34</v>
      </c>
      <c r="W4" s="4">
        <f>_xlfn.XLOOKUP(Tabulka1[[#This Row],[ČÍSLO CLUBU]],'8.8.2024'!D:D,'8.8.2024'!J:J)</f>
        <v>0</v>
      </c>
      <c r="X4" s="100">
        <f>Tabulka1[[#This Row],[TOP 3 (2)23]]+Tabulka1[[#This Row],[NETTO 11]]+Tabulka1[[#This Row],[BRUTTO 10 ]]</f>
        <v>48</v>
      </c>
      <c r="Y4" s="4">
        <f>_xlfn.XLOOKUP(Tabulka1[[#This Row],[ČÍSLO CLUBU]],'29.8.2024 Karlštejn'!D:D,'29.8.2024 Karlštejn'!K:K)</f>
        <v>28</v>
      </c>
      <c r="Z4" s="4">
        <f>_xlfn.XLOOKUP(Tabulka1[[#This Row],[ČÍSLO CLUBU]],'29.8.2024 Karlštejn'!D:D,'29.8.2024 Karlštejn'!I:I)</f>
        <v>34</v>
      </c>
      <c r="AA4" s="4">
        <f>_xlfn.XLOOKUP(Tabulka1[[#This Row],[ČÍSLO CLUBU]],'29.8.2024 Karlštejn'!D:D,'29.8.2024 Karlštejn'!J:J)</f>
        <v>0</v>
      </c>
      <c r="AB4" s="99">
        <f>Tabulka1[[#This Row],[TOP 3 (2)24]]+Tabulka1[[#This Row],[NETTO 14]]+Tabulka1[[#This Row],[BRUTTO x2]]</f>
        <v>62</v>
      </c>
      <c r="AC4" s="11">
        <f>_xlfn.XLOOKUP(Tabulka1[[#This Row],[ČÍSLO CLUBU]],'19.9.2024 Dýšina'!D:D,'19.9.2024 Dýšina'!K:K)</f>
        <v>22</v>
      </c>
      <c r="AD4" s="4">
        <f>_xlfn.XLOOKUP(Tabulka1[[#This Row],[ČÍSLO CLUBU]],'19.9.2024 Dýšina'!D:D,'19.9.2024 Dýšina'!I:I)</f>
        <v>22</v>
      </c>
      <c r="AE4" s="4">
        <f>_xlfn.XLOOKUP(Tabulka1[[#This Row],[ČÍSLO CLUBU]],'19.9.2024 Dýšina'!D:D,'19.9.2024 Dýšina'!J:J)</f>
        <v>0</v>
      </c>
      <c r="AF4" s="100">
        <f>Tabulka1[[#This Row],[TOP 3 (2)25]]+Tabulka1[[#This Row],[NETTO 17]]+Tabulka1[[#This Row],[BRUTTO  x2]]</f>
        <v>44</v>
      </c>
      <c r="AG4" s="4">
        <f>_xlfn.XLOOKUP(Tabulka1[[#This Row],[ČÍSLO CLUBU]],'3.10.2024'!D:D,'3.10.2024'!G:G)</f>
        <v>15</v>
      </c>
      <c r="AH4" s="4">
        <f>_xlfn.XLOOKUP(Tabulka1[[#This Row],[ČÍSLO CLUBU]],'3.10.2024'!D:D,'3.10.2024'!I:I)</f>
        <v>29</v>
      </c>
      <c r="AI4" s="4">
        <f>_xlfn.XLOOKUP(Tabulka1[[#This Row],[ČÍSLO CLUBU]],'3.10.2024'!D:D,'3.10.2024'!J:J)</f>
        <v>0</v>
      </c>
      <c r="AJ4" s="4">
        <f>Tabulka1[[#This Row],[TOP 3 (2)26]]+Tabulka1[[#This Row],[NETTO 20]]+Tabulka1[[#This Row],[BRUTTO 19    ]]</f>
        <v>44</v>
      </c>
      <c r="AK4" s="113">
        <f>Tabulka1[[#This Row],[Plzeň - Dýšina 19.9.24  CELKEM]]+Tabulka1[[#This Row],[Karlštejn 29.8.24 CELKEM]]+Tabulka1[[#This Row],[Konopiště 8.8.24    CELKEM]]+Tabulka1[[#This Row],[Zbraslav 18.7.24 CELKEM]]+Tabulka1[[#This Row],[Kácov 23.5.24            CELKEM]]</f>
        <v>301</v>
      </c>
      <c r="AL4" s="29" t="s">
        <v>292</v>
      </c>
    </row>
    <row r="5" spans="1:38" x14ac:dyDescent="0.25">
      <c r="A5" s="57" t="s">
        <v>29</v>
      </c>
      <c r="B5" s="75" t="s">
        <v>25</v>
      </c>
      <c r="C5" s="75">
        <v>12201010</v>
      </c>
      <c r="D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6</v>
      </c>
      <c r="H5" s="12"/>
      <c r="I5" s="4">
        <f>_xlfn.XLOOKUP(Tabulka1[[#This Row],[ČÍSLO CLUBU]],'23.5.2024'!D:D,'23.5.2024'!G:G)</f>
        <v>17</v>
      </c>
      <c r="J5" s="4">
        <f>_xlfn.XLOOKUP(Tabulka1[[#This Row],[ČÍSLO CLUBU]],'23.5.2024'!D:D,'23.5.2024'!I:I)</f>
        <v>37</v>
      </c>
      <c r="K5" s="4">
        <f>_xlfn.XLOOKUP(Tabulka1[[#This Row],[ČÍSLO CLUBU]],'23.5.2024'!D:D,'23.5.2024'!J:J)</f>
        <v>0</v>
      </c>
      <c r="L5" s="99">
        <f>Tabulka1[[#This Row],[BRUTTO]]+Tabulka1[[#This Row],[NETTO2]]+Tabulka1[[#This Row],[TOP 3 (2)]]</f>
        <v>54</v>
      </c>
      <c r="M5" s="11"/>
      <c r="P5" s="12"/>
      <c r="Q5" s="4">
        <f>_xlfn.XLOOKUP(Tabulka1[[#This Row],[ČÍSLO CLUBU]],'18.7.2024'!D:D,'18.7.2024'!G:G)</f>
        <v>19</v>
      </c>
      <c r="R5" s="4">
        <f>_xlfn.XLOOKUP(Tabulka1[[#This Row],[ČÍSLO CLUBU]],'18.7.2024'!D:D,'18.7.2024'!I:I)</f>
        <v>33</v>
      </c>
      <c r="S5" s="4">
        <f>_xlfn.XLOOKUP(Tabulka1[[#This Row],[ČÍSLO CLUBU]],'18.7.2024'!D:D,'18.7.2024'!J:J)</f>
        <v>0</v>
      </c>
      <c r="T5" s="99">
        <f>Tabulka1[[#This Row],[BRUTTO 7]]+Tabulka1[[#This Row],[NETTO    8]]+Tabulka1[[#This Row],[TOP 3 (2)22]]</f>
        <v>52</v>
      </c>
      <c r="U5" s="11">
        <f>_xlfn.XLOOKUP(Tabulka1[[#This Row],[ČÍSLO CLUBU]],'8.8.2024'!D:D,'8.8.2024'!G:G)</f>
        <v>13</v>
      </c>
      <c r="V5" s="4">
        <f>_xlfn.XLOOKUP(Tabulka1[[#This Row],[ČÍSLO CLUBU]],'8.8.2024'!D:D,'8.8.2024'!I:I)</f>
        <v>29</v>
      </c>
      <c r="W5" s="4">
        <f>_xlfn.XLOOKUP(Tabulka1[[#This Row],[ČÍSLO CLUBU]],'8.8.2024'!D:D,'8.8.2024'!J:J)</f>
        <v>0</v>
      </c>
      <c r="X5" s="12">
        <f>Tabulka1[[#This Row],[TOP 3 (2)23]]+Tabulka1[[#This Row],[NETTO 11]]+Tabulka1[[#This Row],[BRUTTO 10 ]]</f>
        <v>42</v>
      </c>
      <c r="Y5" s="4">
        <f>_xlfn.XLOOKUP(Tabulka1[[#This Row],[ČÍSLO CLUBU]],'29.8.2024 Karlštejn'!D:D,'29.8.2024 Karlštejn'!K:K)</f>
        <v>36</v>
      </c>
      <c r="Z5" s="4">
        <f>_xlfn.XLOOKUP(Tabulka1[[#This Row],[ČÍSLO CLUBU]],'29.8.2024 Karlštejn'!D:D,'29.8.2024 Karlštejn'!I:I)</f>
        <v>35</v>
      </c>
      <c r="AA5" s="4">
        <f>_xlfn.XLOOKUP(Tabulka1[[#This Row],[ČÍSLO CLUBU]],'29.8.2024 Karlštejn'!D:D,'29.8.2024 Karlštejn'!J:J)</f>
        <v>0</v>
      </c>
      <c r="AB5" s="99">
        <f>Tabulka1[[#This Row],[TOP 3 (2)24]]+Tabulka1[[#This Row],[NETTO 14]]+Tabulka1[[#This Row],[BRUTTO x2]]</f>
        <v>71</v>
      </c>
      <c r="AC5" s="11">
        <f>_xlfn.XLOOKUP(Tabulka1[[#This Row],[ČÍSLO CLUBU]],'19.9.2024 Dýšina'!D:D,'19.9.2024 Dýšina'!K:K)</f>
        <v>30</v>
      </c>
      <c r="AD5" s="4">
        <f>_xlfn.XLOOKUP(Tabulka1[[#This Row],[ČÍSLO CLUBU]],'19.9.2024 Dýšina'!D:D,'19.9.2024 Dýšina'!I:I)</f>
        <v>28</v>
      </c>
      <c r="AE5" s="4">
        <f>_xlfn.XLOOKUP(Tabulka1[[#This Row],[ČÍSLO CLUBU]],'19.9.2024 Dýšina'!D:D,'19.9.2024 Dýšina'!J:J)</f>
        <v>0</v>
      </c>
      <c r="AF5" s="100">
        <f>Tabulka1[[#This Row],[TOP 3 (2)25]]+Tabulka1[[#This Row],[NETTO 17]]+Tabulka1[[#This Row],[BRUTTO  x2]]</f>
        <v>58</v>
      </c>
      <c r="AG5" s="4">
        <f>_xlfn.XLOOKUP(Tabulka1[[#This Row],[ČÍSLO CLUBU]],'3.10.2024'!D:D,'3.10.2024'!G:G)</f>
        <v>18</v>
      </c>
      <c r="AH5" s="4">
        <f>_xlfn.XLOOKUP(Tabulka1[[#This Row],[ČÍSLO CLUBU]],'3.10.2024'!D:D,'3.10.2024'!I:I)</f>
        <v>30</v>
      </c>
      <c r="AI5" s="4">
        <f>_xlfn.XLOOKUP(Tabulka1[[#This Row],[ČÍSLO CLUBU]],'3.10.2024'!D:D,'3.10.2024'!J:J)</f>
        <v>0</v>
      </c>
      <c r="AJ5" s="99">
        <f>Tabulka1[[#This Row],[TOP 3 (2)26]]+Tabulka1[[#This Row],[NETTO 20]]+Tabulka1[[#This Row],[BRUTTO 19    ]]</f>
        <v>48</v>
      </c>
      <c r="AK5" s="33">
        <f>Tabulka1[[#This Row],[Vinoř 3.10.24 CELKEM]]+Tabulka1[[#This Row],[Plzeň - Dýšina 19.9.24  CELKEM]]+Tabulka1[[#This Row],[Karlštejn 29.8.24 CELKEM]]+Tabulka1[[#This Row],[Zbraslav 18.7.24 CELKEM]]+Tabulka1[[#This Row],[Kácov 23.5.24            CELKEM]]</f>
        <v>283</v>
      </c>
      <c r="AL5" s="89" t="s">
        <v>289</v>
      </c>
    </row>
    <row r="6" spans="1:38" x14ac:dyDescent="0.25">
      <c r="A6" s="57" t="s">
        <v>59</v>
      </c>
      <c r="B6" s="75" t="s">
        <v>4</v>
      </c>
      <c r="C6" s="75">
        <v>9807236</v>
      </c>
      <c r="D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5</v>
      </c>
      <c r="E6" s="4">
        <f>_xlfn.XLOOKUP(Tabulka1[[#This Row],[ČÍSLO CLUBU]],'26.4.2024'!D:D,'26.4.2024'!G:G)</f>
        <v>7</v>
      </c>
      <c r="F6" s="4">
        <f>_xlfn.XLOOKUP(Tabulka1[[#This Row],[ČÍSLO CLUBU]],'26.4.2024'!D:D,'26.4.2024'!I:I)</f>
        <v>23</v>
      </c>
      <c r="G6" s="4">
        <f>_xlfn.XLOOKUP(Tabulka1[[#This Row],[ČÍSLO CLUBU]],'26.4.2024'!D:D,'26.4.2024'!J:J)</f>
        <v>0</v>
      </c>
      <c r="H6" s="100">
        <f>Tabulka1[[#This Row],[BRUTTO ]]+Tabulka1[[#This Row],[NETTO]]+Tabulka1[[#This Row],[TOP 3]]</f>
        <v>30</v>
      </c>
      <c r="M6" s="11">
        <f>_xlfn.XLOOKUP(Tabulka1[[#This Row],[ČÍSLO CLUBU]],'23.6.2024'!D:D,'23.6.2024'!G:G)</f>
        <v>12</v>
      </c>
      <c r="N6" s="4">
        <f>_xlfn.XLOOKUP(Tabulka1[[#This Row],[ČÍSLO CLUBU]],'23.6.2024'!D:D,'23.6.2024'!I:I)</f>
        <v>39</v>
      </c>
      <c r="O6" s="4">
        <f>_xlfn.XLOOKUP(Tabulka1[[#This Row],[ČÍSLO CLUBU]],'23.6.2024'!D:D,'23.6.2024'!J:J)</f>
        <v>30</v>
      </c>
      <c r="P6" s="100">
        <f>Tabulka1[[#This Row],[BRUTTO 4 ]]+Tabulka1[[#This Row],[NETTO    5]]+Tabulka1[[#This Row],[TOP 3 (2)2]]</f>
        <v>81</v>
      </c>
      <c r="U6" s="11">
        <f>_xlfn.XLOOKUP(Tabulka1[[#This Row],[ČÍSLO CLUBU]],'8.8.2024'!D:D,'8.8.2024'!G:G)</f>
        <v>8</v>
      </c>
      <c r="V6" s="4">
        <f>_xlfn.XLOOKUP(Tabulka1[[#This Row],[ČÍSLO CLUBU]],'8.8.2024'!D:D,'8.8.2024'!I:I)</f>
        <v>29</v>
      </c>
      <c r="W6" s="4">
        <f>_xlfn.XLOOKUP(Tabulka1[[#This Row],[ČÍSLO CLUBU]],'8.8.2024'!D:D,'8.8.2024'!J:J)</f>
        <v>0</v>
      </c>
      <c r="X6" s="100">
        <f>Tabulka1[[#This Row],[TOP 3 (2)23]]+Tabulka1[[#This Row],[NETTO 11]]+Tabulka1[[#This Row],[BRUTTO 10 ]]</f>
        <v>37</v>
      </c>
      <c r="Y6" s="4">
        <f>_xlfn.XLOOKUP(Tabulka1[[#This Row],[ČÍSLO CLUBU]],'29.8.2024 Karlštejn'!D:D,'29.8.2024 Karlštejn'!K:K)</f>
        <v>30</v>
      </c>
      <c r="Z6" s="4">
        <f>_xlfn.XLOOKUP(Tabulka1[[#This Row],[ČÍSLO CLUBU]],'29.8.2024 Karlštejn'!D:D,'29.8.2024 Karlštejn'!I:I)</f>
        <v>38</v>
      </c>
      <c r="AA6" s="4">
        <f>_xlfn.XLOOKUP(Tabulka1[[#This Row],[ČÍSLO CLUBU]],'29.8.2024 Karlštejn'!D:D,'29.8.2024 Karlštejn'!J:J)</f>
        <v>30</v>
      </c>
      <c r="AB6" s="99">
        <f>Tabulka1[[#This Row],[TOP 3 (2)24]]+Tabulka1[[#This Row],[NETTO 14]]+Tabulka1[[#This Row],[BRUTTO x2]]</f>
        <v>98</v>
      </c>
      <c r="AC6" s="11"/>
      <c r="AF6" s="12"/>
      <c r="AG6" s="4">
        <f>_xlfn.XLOOKUP(Tabulka1[[#This Row],[ČÍSLO CLUBU]],'3.10.2024'!D:D,'3.10.2024'!G:G)</f>
        <v>8</v>
      </c>
      <c r="AH6" s="4">
        <f>_xlfn.XLOOKUP(Tabulka1[[#This Row],[ČÍSLO CLUBU]],'3.10.2024'!D:D,'3.10.2024'!I:I)</f>
        <v>25</v>
      </c>
      <c r="AI6" s="4">
        <f>_xlfn.XLOOKUP(Tabulka1[[#This Row],[ČÍSLO CLUBU]],'3.10.2024'!D:D,'3.10.2024'!J:J)</f>
        <v>0</v>
      </c>
      <c r="AJ6" s="99">
        <f>Tabulka1[[#This Row],[TOP 3 (2)26]]+Tabulka1[[#This Row],[NETTO 20]]+Tabulka1[[#This Row],[BRUTTO 19    ]]</f>
        <v>33</v>
      </c>
      <c r="AK6" s="33">
        <f>Tabulka1[[#This Row],[Vinoř 3.10.24 CELKEM]]+Tabulka1[[#This Row],[Karlštejn 29.8.24 CELKEM]]+Tabulka1[[#This Row],[Konopiště 8.8.24    CELKEM]]+Tabulka1[[#This Row],[KV Olšova vrata 23.6.24   CELKEM]]+Tabulka1[[#This Row],[Pyšely 26.4.24 CELKEM]]</f>
        <v>279</v>
      </c>
      <c r="AL6" s="89" t="s">
        <v>288</v>
      </c>
    </row>
    <row r="7" spans="1:38" x14ac:dyDescent="0.25">
      <c r="A7" s="57" t="s">
        <v>201</v>
      </c>
      <c r="B7" s="75" t="s">
        <v>54</v>
      </c>
      <c r="C7" s="75">
        <v>16300841</v>
      </c>
      <c r="D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6</v>
      </c>
      <c r="H7" s="12"/>
      <c r="M7" s="11">
        <f>_xlfn.XLOOKUP(Tabulka1[[#This Row],[ČÍSLO CLUBU]],'23.6.2024'!D:D,'23.6.2024'!G:G)</f>
        <v>10</v>
      </c>
      <c r="N7" s="4">
        <f>_xlfn.XLOOKUP(Tabulka1[[#This Row],[ČÍSLO CLUBU]],'23.6.2024'!D:D,'23.6.2024'!I:I)</f>
        <v>24</v>
      </c>
      <c r="O7" s="4">
        <f>_xlfn.XLOOKUP(Tabulka1[[#This Row],[ČÍSLO CLUBU]],'23.6.2024'!D:D,'23.6.2024'!J:J)</f>
        <v>0</v>
      </c>
      <c r="P7" s="12">
        <f>Tabulka1[[#This Row],[BRUTTO 4 ]]+Tabulka1[[#This Row],[NETTO    5]]+Tabulka1[[#This Row],[TOP 3 (2)2]]</f>
        <v>34</v>
      </c>
      <c r="Q7" s="4">
        <f>_xlfn.XLOOKUP(Tabulka1[[#This Row],[ČÍSLO CLUBU]],'18.7.2024'!D:D,'18.7.2024'!G:G)</f>
        <v>15</v>
      </c>
      <c r="R7" s="4">
        <f>_xlfn.XLOOKUP(Tabulka1[[#This Row],[ČÍSLO CLUBU]],'18.7.2024'!D:D,'18.7.2024'!I:I)</f>
        <v>30</v>
      </c>
      <c r="S7" s="4">
        <f>_xlfn.XLOOKUP(Tabulka1[[#This Row],[ČÍSLO CLUBU]],'18.7.2024'!D:D,'18.7.2024'!J:J)</f>
        <v>0</v>
      </c>
      <c r="T7" s="99">
        <f>Tabulka1[[#This Row],[BRUTTO 7]]+Tabulka1[[#This Row],[NETTO    8]]+Tabulka1[[#This Row],[TOP 3 (2)22]]</f>
        <v>45</v>
      </c>
      <c r="U7" s="11">
        <f>_xlfn.XLOOKUP(Tabulka1[[#This Row],[ČÍSLO CLUBU]],'8.8.2024'!D:D,'8.8.2024'!G:G)</f>
        <v>16</v>
      </c>
      <c r="V7" s="4">
        <f>_xlfn.XLOOKUP(Tabulka1[[#This Row],[ČÍSLO CLUBU]],'8.8.2024'!D:D,'8.8.2024'!I:I)</f>
        <v>33</v>
      </c>
      <c r="W7" s="4">
        <f>_xlfn.XLOOKUP(Tabulka1[[#This Row],[ČÍSLO CLUBU]],'8.8.2024'!D:D,'8.8.2024'!J:J)</f>
        <v>0</v>
      </c>
      <c r="X7" s="100">
        <f>Tabulka1[[#This Row],[TOP 3 (2)23]]+Tabulka1[[#This Row],[NETTO 11]]+Tabulka1[[#This Row],[BRUTTO 10 ]]</f>
        <v>49</v>
      </c>
      <c r="Y7" s="4">
        <f>_xlfn.XLOOKUP(Tabulka1[[#This Row],[ČÍSLO CLUBU]],'29.8.2024 Karlštejn'!D:D,'29.8.2024 Karlštejn'!K:K)</f>
        <v>34</v>
      </c>
      <c r="Z7" s="4">
        <f>_xlfn.XLOOKUP(Tabulka1[[#This Row],[ČÍSLO CLUBU]],'29.8.2024 Karlštejn'!D:D,'29.8.2024 Karlštejn'!I:I)</f>
        <v>34</v>
      </c>
      <c r="AA7" s="4">
        <f>_xlfn.XLOOKUP(Tabulka1[[#This Row],[ČÍSLO CLUBU]],'29.8.2024 Karlštejn'!D:D,'29.8.2024 Karlštejn'!J:J)</f>
        <v>0</v>
      </c>
      <c r="AB7" s="99">
        <f>Tabulka1[[#This Row],[TOP 3 (2)24]]+Tabulka1[[#This Row],[NETTO 14]]+Tabulka1[[#This Row],[BRUTTO x2]]</f>
        <v>68</v>
      </c>
      <c r="AC7" s="11">
        <f>_xlfn.XLOOKUP(Tabulka1[[#This Row],[ČÍSLO CLUBU]],'19.9.2024 Dýšina'!D:D,'19.9.2024 Dýšina'!K:K)</f>
        <v>24</v>
      </c>
      <c r="AD7" s="4">
        <f>_xlfn.XLOOKUP(Tabulka1[[#This Row],[ČÍSLO CLUBU]],'19.9.2024 Dýšina'!D:D,'19.9.2024 Dýšina'!I:I)</f>
        <v>23</v>
      </c>
      <c r="AE7" s="4">
        <f>_xlfn.XLOOKUP(Tabulka1[[#This Row],[ČÍSLO CLUBU]],'19.9.2024 Dýšina'!D:D,'19.9.2024 Dýšina'!J:J)</f>
        <v>0</v>
      </c>
      <c r="AF7" s="100">
        <f>Tabulka1[[#This Row],[TOP 3 (2)25]]+Tabulka1[[#This Row],[NETTO 17]]+Tabulka1[[#This Row],[BRUTTO  x2]]</f>
        <v>47</v>
      </c>
      <c r="AG7" s="4">
        <f>_xlfn.XLOOKUP(Tabulka1[[#This Row],[ČÍSLO CLUBU]],'3.10.2024'!D:D,'3.10.2024'!G:G)</f>
        <v>15</v>
      </c>
      <c r="AH7" s="4">
        <f>_xlfn.XLOOKUP(Tabulka1[[#This Row],[ČÍSLO CLUBU]],'3.10.2024'!D:D,'3.10.2024'!I:I)</f>
        <v>30</v>
      </c>
      <c r="AI7" s="4">
        <f>_xlfn.XLOOKUP(Tabulka1[[#This Row],[ČÍSLO CLUBU]],'3.10.2024'!D:D,'3.10.2024'!J:J)</f>
        <v>10</v>
      </c>
      <c r="AJ7" s="99">
        <f>Tabulka1[[#This Row],[TOP 3 (2)26]]+Tabulka1[[#This Row],[NETTO 20]]+Tabulka1[[#This Row],[BRUTTO 19    ]]</f>
        <v>55</v>
      </c>
      <c r="AK7" s="33">
        <f>Tabulka1[[#This Row],[Vinoř 3.10.24 CELKEM]]+Tabulka1[[#This Row],[Plzeň - Dýšina 19.9.24  CELKEM]]+Tabulka1[[#This Row],[Karlštejn 29.8.24 CELKEM]]+Tabulka1[[#This Row],[Konopiště 8.8.24    CELKEM]]+Tabulka1[[#This Row],[Zbraslav 18.7.24 CELKEM]]</f>
        <v>264</v>
      </c>
      <c r="AL7" s="89" t="s">
        <v>291</v>
      </c>
    </row>
    <row r="8" spans="1:38" x14ac:dyDescent="0.25">
      <c r="A8" s="57" t="s">
        <v>28</v>
      </c>
      <c r="B8" s="75" t="s">
        <v>4</v>
      </c>
      <c r="C8" s="75">
        <v>9804943</v>
      </c>
      <c r="D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6</v>
      </c>
      <c r="H8" s="12"/>
      <c r="I8" s="4">
        <f>_xlfn.XLOOKUP(Tabulka1[[#This Row],[ČÍSLO CLUBU]],'23.5.2024'!D:D,'23.5.2024'!G:G)</f>
        <v>10</v>
      </c>
      <c r="J8" s="4">
        <f>_xlfn.XLOOKUP(Tabulka1[[#This Row],[ČÍSLO CLUBU]],'23.5.2024'!D:D,'23.5.2024'!I:I)</f>
        <v>37</v>
      </c>
      <c r="K8" s="4">
        <f>_xlfn.XLOOKUP(Tabulka1[[#This Row],[ČÍSLO CLUBU]],'23.5.2024'!D:D,'23.5.2024'!J:J)</f>
        <v>0</v>
      </c>
      <c r="L8" s="99">
        <f>Tabulka1[[#This Row],[BRUTTO]]+Tabulka1[[#This Row],[NETTO2]]+Tabulka1[[#This Row],[TOP 3 (2)]]</f>
        <v>47</v>
      </c>
      <c r="M8" s="11">
        <f>_xlfn.XLOOKUP(Tabulka1[[#This Row],[ČÍSLO CLUBU]],'23.6.2024'!D:D,'23.6.2024'!G:G)</f>
        <v>6</v>
      </c>
      <c r="N8" s="4">
        <f>_xlfn.XLOOKUP(Tabulka1[[#This Row],[ČÍSLO CLUBU]],'23.6.2024'!D:D,'23.6.2024'!I:I)</f>
        <v>28</v>
      </c>
      <c r="O8" s="4">
        <f>_xlfn.XLOOKUP(Tabulka1[[#This Row],[ČÍSLO CLUBU]],'23.6.2024'!D:D,'23.6.2024'!J:J)</f>
        <v>0</v>
      </c>
      <c r="P8" s="12">
        <f>Tabulka1[[#This Row],[BRUTTO 4 ]]+Tabulka1[[#This Row],[NETTO    5]]+Tabulka1[[#This Row],[TOP 3 (2)2]]</f>
        <v>34</v>
      </c>
      <c r="Q8" s="4">
        <f>_xlfn.XLOOKUP(Tabulka1[[#This Row],[ČÍSLO CLUBU]],'18.7.2024'!D:D,'18.7.2024'!G:G)</f>
        <v>17</v>
      </c>
      <c r="R8" s="4">
        <f>_xlfn.XLOOKUP(Tabulka1[[#This Row],[ČÍSLO CLUBU]],'18.7.2024'!D:D,'18.7.2024'!I:I)</f>
        <v>38</v>
      </c>
      <c r="S8" s="4">
        <f>_xlfn.XLOOKUP(Tabulka1[[#This Row],[ČÍSLO CLUBU]],'18.7.2024'!D:D,'18.7.2024'!J:J)</f>
        <v>0</v>
      </c>
      <c r="T8" s="99">
        <f>Tabulka1[[#This Row],[BRUTTO 7]]+Tabulka1[[#This Row],[NETTO    8]]+Tabulka1[[#This Row],[TOP 3 (2)22]]</f>
        <v>55</v>
      </c>
      <c r="U8" s="11">
        <f>_xlfn.XLOOKUP(Tabulka1[[#This Row],[ČÍSLO CLUBU]],'8.8.2024'!D:D,'8.8.2024'!G:G)</f>
        <v>6</v>
      </c>
      <c r="V8" s="4">
        <f>_xlfn.XLOOKUP(Tabulka1[[#This Row],[ČÍSLO CLUBU]],'8.8.2024'!D:D,'8.8.2024'!I:I)</f>
        <v>29</v>
      </c>
      <c r="W8" s="4">
        <f>_xlfn.XLOOKUP(Tabulka1[[#This Row],[ČÍSLO CLUBU]],'8.8.2024'!D:D,'8.8.2024'!J:J)</f>
        <v>0</v>
      </c>
      <c r="X8" s="100">
        <f>Tabulka1[[#This Row],[TOP 3 (2)23]]+Tabulka1[[#This Row],[NETTO 11]]+Tabulka1[[#This Row],[BRUTTO 10 ]]</f>
        <v>35</v>
      </c>
      <c r="Y8" s="4">
        <f>_xlfn.XLOOKUP(Tabulka1[[#This Row],[ČÍSLO CLUBU]],'29.8.2024 Karlštejn'!D:D,'29.8.2024 Karlštejn'!K:K)</f>
        <v>12</v>
      </c>
      <c r="Z8" s="4">
        <f>_xlfn.XLOOKUP(Tabulka1[[#This Row],[ČÍSLO CLUBU]],'29.8.2024 Karlštejn'!D:D,'29.8.2024 Karlštejn'!I:I)</f>
        <v>27</v>
      </c>
      <c r="AA8" s="4">
        <f>_xlfn.XLOOKUP(Tabulka1[[#This Row],[ČÍSLO CLUBU]],'29.8.2024 Karlštejn'!D:D,'29.8.2024 Karlštejn'!J:J)</f>
        <v>0</v>
      </c>
      <c r="AB8" s="99">
        <f>Tabulka1[[#This Row],[TOP 3 (2)24]]+Tabulka1[[#This Row],[NETTO 14]]+Tabulka1[[#This Row],[BRUTTO x2]]</f>
        <v>39</v>
      </c>
      <c r="AC8" s="11">
        <f>_xlfn.XLOOKUP(Tabulka1[[#This Row],[ČÍSLO CLUBU]],'19.9.2024 Dýšina'!D:D,'19.9.2024 Dýšina'!K:K)</f>
        <v>14</v>
      </c>
      <c r="AD8" s="4">
        <f>_xlfn.XLOOKUP(Tabulka1[[#This Row],[ČÍSLO CLUBU]],'19.9.2024 Dýšina'!D:D,'19.9.2024 Dýšina'!I:I)</f>
        <v>28</v>
      </c>
      <c r="AE8" s="4">
        <f>_xlfn.XLOOKUP(Tabulka1[[#This Row],[ČÍSLO CLUBU]],'19.9.2024 Dýšina'!D:D,'19.9.2024 Dýšina'!J:J)</f>
        <v>0</v>
      </c>
      <c r="AF8" s="100">
        <f>Tabulka1[[#This Row],[TOP 3 (2)25]]+Tabulka1[[#This Row],[NETTO 17]]+Tabulka1[[#This Row],[BRUTTO  x2]]</f>
        <v>42</v>
      </c>
      <c r="AK8" s="33">
        <f>Tabulka1[[#This Row],[Plzeň - Dýšina 19.9.24  CELKEM]]+Tabulka1[[#This Row],[Karlštejn 29.8.24 CELKEM]]+Tabulka1[[#This Row],[Konopiště 8.8.24    CELKEM]]+Tabulka1[[#This Row],[Zbraslav 18.7.24 CELKEM]]+Tabulka1[[#This Row],[Kácov 23.5.24            CELKEM]]</f>
        <v>218</v>
      </c>
      <c r="AL8" s="89" t="s">
        <v>290</v>
      </c>
    </row>
    <row r="9" spans="1:38" x14ac:dyDescent="0.25">
      <c r="A9" s="57" t="s">
        <v>242</v>
      </c>
      <c r="B9" s="75" t="s">
        <v>12</v>
      </c>
      <c r="C9" s="75">
        <v>7801545</v>
      </c>
      <c r="D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4</v>
      </c>
      <c r="H9" s="12"/>
      <c r="M9" s="11"/>
      <c r="P9" s="12"/>
      <c r="Q9" s="4">
        <f>_xlfn.XLOOKUP(Tabulka1[[#This Row],[ČÍSLO CLUBU]],'18.7.2024'!D:D,'18.7.2024'!G:G)</f>
        <v>3</v>
      </c>
      <c r="R9" s="4">
        <f>_xlfn.XLOOKUP(Tabulka1[[#This Row],[ČÍSLO CLUBU]],'18.7.2024'!D:D,'18.7.2024'!I:I)</f>
        <v>29</v>
      </c>
      <c r="S9" s="4">
        <f>_xlfn.XLOOKUP(Tabulka1[[#This Row],[ČÍSLO CLUBU]],'18.7.2024'!D:D,'18.7.2024'!J:J)</f>
        <v>0</v>
      </c>
      <c r="T9" s="4">
        <f>Tabulka1[[#This Row],[BRUTTO 7]]+Tabulka1[[#This Row],[NETTO    8]]+Tabulka1[[#This Row],[TOP 3 (2)22]]</f>
        <v>32</v>
      </c>
      <c r="U9" s="11">
        <f>_xlfn.XLOOKUP(Tabulka1[[#This Row],[ČÍSLO CLUBU]],'8.8.2024'!D:D,'8.8.2024'!G:G)</f>
        <v>2</v>
      </c>
      <c r="V9" s="4">
        <f>_xlfn.XLOOKUP(Tabulka1[[#This Row],[ČÍSLO CLUBU]],'8.8.2024'!D:D,'8.8.2024'!I:I)</f>
        <v>38</v>
      </c>
      <c r="W9" s="4">
        <f>_xlfn.XLOOKUP(Tabulka1[[#This Row],[ČÍSLO CLUBU]],'8.8.2024'!D:D,'8.8.2024'!J:J)</f>
        <v>30</v>
      </c>
      <c r="X9" s="12">
        <f>Tabulka1[[#This Row],[TOP 3 (2)23]]+Tabulka1[[#This Row],[NETTO 11]]+Tabulka1[[#This Row],[BRUTTO 10 ]]</f>
        <v>70</v>
      </c>
      <c r="Y9" s="4">
        <f>_xlfn.XLOOKUP(Tabulka1[[#This Row],[ČÍSLO CLUBU]],'29.8.2024 Karlštejn'!D:D,'29.8.2024 Karlštejn'!K:K)</f>
        <v>2</v>
      </c>
      <c r="Z9" s="4">
        <f>_xlfn.XLOOKUP(Tabulka1[[#This Row],[ČÍSLO CLUBU]],'29.8.2024 Karlštejn'!D:D,'29.8.2024 Karlštejn'!I:I)</f>
        <v>24</v>
      </c>
      <c r="AA9" s="4">
        <f>_xlfn.XLOOKUP(Tabulka1[[#This Row],[ČÍSLO CLUBU]],'29.8.2024 Karlštejn'!D:D,'29.8.2024 Karlštejn'!J:J)</f>
        <v>0</v>
      </c>
      <c r="AB9" s="4">
        <f>Tabulka1[[#This Row],[TOP 3 (2)24]]+Tabulka1[[#This Row],[NETTO 14]]+Tabulka1[[#This Row],[BRUTTO x2]]</f>
        <v>26</v>
      </c>
      <c r="AC9" s="11"/>
      <c r="AF9" s="12"/>
      <c r="AG9" s="4">
        <f>_xlfn.XLOOKUP(Tabulka1[[#This Row],[ČÍSLO CLUBU]],'3.10.2024'!D:D,'3.10.2024'!G:G)</f>
        <v>2</v>
      </c>
      <c r="AH9" s="4">
        <f>_xlfn.XLOOKUP(Tabulka1[[#This Row],[ČÍSLO CLUBU]],'3.10.2024'!D:D,'3.10.2024'!I:I)</f>
        <v>18</v>
      </c>
      <c r="AI9" s="4">
        <f>_xlfn.XLOOKUP(Tabulka1[[#This Row],[ČÍSLO CLUBU]],'3.10.2024'!D:D,'3.10.2024'!J:J)</f>
        <v>0</v>
      </c>
      <c r="AJ9" s="4">
        <f>Tabulka1[[#This Row],[TOP 3 (2)26]]+Tabulka1[[#This Row],[NETTO 20]]+Tabulka1[[#This Row],[BRUTTO 19    ]]</f>
        <v>20</v>
      </c>
      <c r="AK9" s="33"/>
      <c r="AL9" s="30"/>
    </row>
    <row r="10" spans="1:38" x14ac:dyDescent="0.25">
      <c r="A10" s="57" t="s">
        <v>55</v>
      </c>
      <c r="B10" s="75" t="s">
        <v>56</v>
      </c>
      <c r="C10" s="75">
        <v>6700728</v>
      </c>
      <c r="D1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4</v>
      </c>
      <c r="E10" s="4">
        <f>_xlfn.XLOOKUP(Tabulka1[[#This Row],[ČÍSLO CLUBU]],'26.4.2024'!D:D,'26.4.2024'!G:G)</f>
        <v>13</v>
      </c>
      <c r="F10" s="4">
        <f>_xlfn.XLOOKUP(Tabulka1[[#This Row],[ČÍSLO CLUBU]],'26.4.2024'!D:D,'26.4.2024'!I:I)</f>
        <v>24</v>
      </c>
      <c r="G10" s="4">
        <f>_xlfn.XLOOKUP(Tabulka1[[#This Row],[ČÍSLO CLUBU]],'26.4.2024'!D:D,'26.4.2024'!J:J)</f>
        <v>0</v>
      </c>
      <c r="H10" s="12">
        <f>Tabulka1[[#This Row],[BRUTTO ]]+Tabulka1[[#This Row],[NETTO]]+Tabulka1[[#This Row],[TOP 3]]</f>
        <v>37</v>
      </c>
      <c r="M10" s="11"/>
      <c r="P10" s="12"/>
      <c r="U10" s="11">
        <f>_xlfn.XLOOKUP(Tabulka1[[#This Row],[ČÍSLO CLUBU]],'8.8.2024'!D:D,'8.8.2024'!G:G)</f>
        <v>13</v>
      </c>
      <c r="V10" s="4">
        <f>_xlfn.XLOOKUP(Tabulka1[[#This Row],[ČÍSLO CLUBU]],'8.8.2024'!D:D,'8.8.2024'!I:I)</f>
        <v>30</v>
      </c>
      <c r="W10" s="4">
        <f>_xlfn.XLOOKUP(Tabulka1[[#This Row],[ČÍSLO CLUBU]],'8.8.2024'!D:D,'8.8.2024'!J:J)</f>
        <v>0</v>
      </c>
      <c r="X10" s="12">
        <f>Tabulka1[[#This Row],[TOP 3 (2)23]]+Tabulka1[[#This Row],[NETTO 11]]+Tabulka1[[#This Row],[BRUTTO 10 ]]</f>
        <v>43</v>
      </c>
      <c r="Y10" s="4">
        <f>_xlfn.XLOOKUP(Tabulka1[[#This Row],[ČÍSLO CLUBU]],'29.8.2024 Karlštejn'!D:D,'29.8.2024 Karlštejn'!K:K)</f>
        <v>26</v>
      </c>
      <c r="Z10" s="4">
        <f>_xlfn.XLOOKUP(Tabulka1[[#This Row],[ČÍSLO CLUBU]],'29.8.2024 Karlštejn'!D:D,'29.8.2024 Karlštejn'!I:I)</f>
        <v>26</v>
      </c>
      <c r="AA10" s="4">
        <f>_xlfn.XLOOKUP(Tabulka1[[#This Row],[ČÍSLO CLUBU]],'29.8.2024 Karlštejn'!D:D,'29.8.2024 Karlštejn'!J:J)</f>
        <v>0</v>
      </c>
      <c r="AB10" s="4">
        <f>Tabulka1[[#This Row],[TOP 3 (2)24]]+Tabulka1[[#This Row],[NETTO 14]]+Tabulka1[[#This Row],[BRUTTO x2]]</f>
        <v>52</v>
      </c>
      <c r="AC10" s="11"/>
      <c r="AF10" s="12"/>
      <c r="AG10" s="4">
        <f>_xlfn.XLOOKUP(Tabulka1[[#This Row],[ČÍSLO CLUBU]],'3.10.2024'!D:D,'3.10.2024'!G:G)</f>
        <v>13</v>
      </c>
      <c r="AH10" s="4">
        <f>_xlfn.XLOOKUP(Tabulka1[[#This Row],[ČÍSLO CLUBU]],'3.10.2024'!D:D,'3.10.2024'!I:I)</f>
        <v>24</v>
      </c>
      <c r="AI10" s="4">
        <f>_xlfn.XLOOKUP(Tabulka1[[#This Row],[ČÍSLO CLUBU]],'3.10.2024'!D:D,'3.10.2024'!J:J)</f>
        <v>0</v>
      </c>
      <c r="AJ10" s="4">
        <f>Tabulka1[[#This Row],[TOP 3 (2)26]]+Tabulka1[[#This Row],[NETTO 20]]+Tabulka1[[#This Row],[BRUTTO 19    ]]</f>
        <v>37</v>
      </c>
      <c r="AK10" s="33"/>
      <c r="AL10" s="45"/>
    </row>
    <row r="11" spans="1:38" x14ac:dyDescent="0.25">
      <c r="A11" s="57" t="s">
        <v>17</v>
      </c>
      <c r="B11" s="75" t="s">
        <v>12</v>
      </c>
      <c r="C11" s="75">
        <v>7811185</v>
      </c>
      <c r="D1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4</v>
      </c>
      <c r="H11" s="12"/>
      <c r="I11" s="4">
        <f>_xlfn.XLOOKUP(Tabulka1[[#This Row],[ČÍSLO CLUBU]],'23.5.2024'!D:D,'23.5.2024'!G:G)</f>
        <v>5</v>
      </c>
      <c r="J11" s="4">
        <f>_xlfn.XLOOKUP(Tabulka1[[#This Row],[ČÍSLO CLUBU]],'23.5.2024'!D:D,'23.5.2024'!I:I)</f>
        <v>29</v>
      </c>
      <c r="K11" s="4">
        <f>_xlfn.XLOOKUP(Tabulka1[[#This Row],[ČÍSLO CLUBU]],'23.5.2024'!D:D,'23.5.2024'!J:J)</f>
        <v>0</v>
      </c>
      <c r="L11" s="4">
        <f>Tabulka1[[#This Row],[BRUTTO]]+Tabulka1[[#This Row],[NETTO2]]+Tabulka1[[#This Row],[TOP 3 (2)]]</f>
        <v>34</v>
      </c>
      <c r="M11" s="11"/>
      <c r="P11" s="12"/>
      <c r="U11" s="11"/>
      <c r="X11" s="12"/>
      <c r="Y11" s="4">
        <f>_xlfn.XLOOKUP(Tabulka1[[#This Row],[ČÍSLO CLUBU]],'29.8.2024 Karlštejn'!D:D,'29.8.2024 Karlštejn'!K:K)</f>
        <v>8</v>
      </c>
      <c r="Z11" s="4">
        <f>_xlfn.XLOOKUP(Tabulka1[[#This Row],[ČÍSLO CLUBU]],'29.8.2024 Karlštejn'!D:D,'29.8.2024 Karlštejn'!I:I)</f>
        <v>34</v>
      </c>
      <c r="AA11" s="4">
        <f>_xlfn.XLOOKUP(Tabulka1[[#This Row],[ČÍSLO CLUBU]],'29.8.2024 Karlštejn'!D:D,'29.8.2024 Karlštejn'!J:J)</f>
        <v>20</v>
      </c>
      <c r="AB11" s="4">
        <f>Tabulka1[[#This Row],[TOP 3 (2)24]]+Tabulka1[[#This Row],[NETTO 14]]+Tabulka1[[#This Row],[BRUTTO x2]]</f>
        <v>62</v>
      </c>
      <c r="AC11" s="11">
        <f>_xlfn.XLOOKUP(Tabulka1[[#This Row],[ČÍSLO CLUBU]],'19.9.2024 Dýšina'!D:D,'19.9.2024 Dýšina'!K:K)</f>
        <v>2</v>
      </c>
      <c r="AD11" s="4">
        <f>_xlfn.XLOOKUP(Tabulka1[[#This Row],[ČÍSLO CLUBU]],'19.9.2024 Dýšina'!D:D,'19.9.2024 Dýšina'!I:I)</f>
        <v>18</v>
      </c>
      <c r="AE11" s="4">
        <f>_xlfn.XLOOKUP(Tabulka1[[#This Row],[ČÍSLO CLUBU]],'19.9.2024 Dýšina'!D:D,'19.9.2024 Dýšina'!J:J)</f>
        <v>0</v>
      </c>
      <c r="AF11" s="12">
        <f>Tabulka1[[#This Row],[TOP 3 (2)25]]+Tabulka1[[#This Row],[NETTO 17]]+Tabulka1[[#This Row],[BRUTTO  x2]]</f>
        <v>20</v>
      </c>
      <c r="AG11" s="4">
        <f>_xlfn.XLOOKUP(Tabulka1[[#This Row],[ČÍSLO CLUBU]],'3.10.2024'!D:D,'3.10.2024'!G:G)</f>
        <v>4</v>
      </c>
      <c r="AH11" s="4">
        <f>_xlfn.XLOOKUP(Tabulka1[[#This Row],[ČÍSLO CLUBU]],'3.10.2024'!D:D,'3.10.2024'!I:I)</f>
        <v>25</v>
      </c>
      <c r="AI11" s="4">
        <f>_xlfn.XLOOKUP(Tabulka1[[#This Row],[ČÍSLO CLUBU]],'3.10.2024'!D:D,'3.10.2024'!J:J)</f>
        <v>10</v>
      </c>
      <c r="AJ11" s="4">
        <f>Tabulka1[[#This Row],[TOP 3 (2)26]]+Tabulka1[[#This Row],[NETTO 20]]+Tabulka1[[#This Row],[BRUTTO 19    ]]</f>
        <v>39</v>
      </c>
      <c r="AK11" s="33"/>
      <c r="AL11" s="30"/>
    </row>
    <row r="12" spans="1:38" x14ac:dyDescent="0.25">
      <c r="A12" s="57" t="s">
        <v>48</v>
      </c>
      <c r="B12" s="75" t="s">
        <v>49</v>
      </c>
      <c r="C12" s="75">
        <v>5102017</v>
      </c>
      <c r="D1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E12" s="4">
        <f>_xlfn.XLOOKUP(Tabulka1[[#This Row],[ČÍSLO CLUBU]],'26.4.2024'!D:D,'26.4.2024'!G:G)</f>
        <v>30</v>
      </c>
      <c r="F12" s="4">
        <f>_xlfn.XLOOKUP(Tabulka1[[#This Row],[ČÍSLO CLUBU]],'26.4.2024'!D:D,'26.4.2024'!I:I)</f>
        <v>35</v>
      </c>
      <c r="G12" s="4">
        <f>_xlfn.XLOOKUP(Tabulka1[[#This Row],[ČÍSLO CLUBU]],'26.4.2024'!D:D,'26.4.2024'!J:J)</f>
        <v>10</v>
      </c>
      <c r="H12" s="12">
        <f>Tabulka1[[#This Row],[BRUTTO ]]+Tabulka1[[#This Row],[NETTO]]+Tabulka1[[#This Row],[TOP 3]]</f>
        <v>75</v>
      </c>
      <c r="M12" s="11"/>
      <c r="P12" s="12"/>
      <c r="Q12" s="4">
        <f>_xlfn.XLOOKUP(Tabulka1[[#This Row],[ČÍSLO CLUBU]],'18.7.2024'!D:D,'18.7.2024'!G:G)</f>
        <v>29</v>
      </c>
      <c r="R12" s="4">
        <f>_xlfn.XLOOKUP(Tabulka1[[#This Row],[ČÍSLO CLUBU]],'18.7.2024'!D:D,'18.7.2024'!I:I)</f>
        <v>33</v>
      </c>
      <c r="S12" s="4">
        <f>_xlfn.XLOOKUP(Tabulka1[[#This Row],[ČÍSLO CLUBU]],'18.7.2024'!D:D,'18.7.2024'!J:J)</f>
        <v>0</v>
      </c>
      <c r="T12" s="4">
        <f>Tabulka1[[#This Row],[BRUTTO 7]]+Tabulka1[[#This Row],[NETTO    8]]+Tabulka1[[#This Row],[TOP 3 (2)22]]</f>
        <v>62</v>
      </c>
      <c r="U12" s="11">
        <f>_xlfn.XLOOKUP(Tabulka1[[#This Row],[ČÍSLO CLUBU]],'8.8.2024'!D:D,'8.8.2024'!G:G)</f>
        <v>31</v>
      </c>
      <c r="V12" s="4">
        <f>_xlfn.XLOOKUP(Tabulka1[[#This Row],[ČÍSLO CLUBU]],'8.8.2024'!D:D,'8.8.2024'!I:I)</f>
        <v>37</v>
      </c>
      <c r="W12" s="4">
        <f>_xlfn.XLOOKUP(Tabulka1[[#This Row],[ČÍSLO CLUBU]],'8.8.2024'!D:D,'8.8.2024'!J:J)</f>
        <v>0</v>
      </c>
      <c r="X12" s="12">
        <f>Tabulka1[[#This Row],[TOP 3 (2)23]]+Tabulka1[[#This Row],[NETTO 11]]+Tabulka1[[#This Row],[BRUTTO 10 ]]</f>
        <v>68</v>
      </c>
      <c r="Y12" s="111" t="s">
        <v>31</v>
      </c>
      <c r="Z12" s="111" t="s">
        <v>31</v>
      </c>
      <c r="AA12" s="111" t="s">
        <v>31</v>
      </c>
      <c r="AB12" s="111" t="s">
        <v>31</v>
      </c>
      <c r="AC12" s="11"/>
      <c r="AF12" s="12"/>
      <c r="AK12" s="33"/>
      <c r="AL12" s="29"/>
    </row>
    <row r="13" spans="1:38" x14ac:dyDescent="0.25">
      <c r="A13" s="57" t="s">
        <v>42</v>
      </c>
      <c r="B13" s="75" t="s">
        <v>26</v>
      </c>
      <c r="C13" s="75">
        <v>20500291</v>
      </c>
      <c r="D1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E13" s="4">
        <f>_xlfn.XLOOKUP(Tabulka1[[#This Row],[ČÍSLO CLUBU]],'26.4.2024'!D:D,'26.4.2024'!G:G)</f>
        <v>23</v>
      </c>
      <c r="F13" s="4">
        <f>_xlfn.XLOOKUP(Tabulka1[[#This Row],[ČÍSLO CLUBU]],'26.4.2024'!D:D,'26.4.2024'!I:I)</f>
        <v>38</v>
      </c>
      <c r="G13" s="4">
        <f>_xlfn.XLOOKUP(Tabulka1[[#This Row],[ČÍSLO CLUBU]],'26.4.2024'!D:D,'26.4.2024'!J:J)</f>
        <v>20</v>
      </c>
      <c r="H13" s="12">
        <f>Tabulka1[[#This Row],[BRUTTO ]]+Tabulka1[[#This Row],[NETTO]]+Tabulka1[[#This Row],[TOP 3]]</f>
        <v>81</v>
      </c>
      <c r="I13" s="4">
        <f>_xlfn.XLOOKUP(Tabulka1[[#This Row],[ČÍSLO CLUBU]],'23.5.2024'!D:D,'23.5.2024'!G:G)</f>
        <v>17</v>
      </c>
      <c r="J13" s="4">
        <f>_xlfn.XLOOKUP(Tabulka1[[#This Row],[ČÍSLO CLUBU]],'23.5.2024'!D:D,'23.5.2024'!I:I)</f>
        <v>36</v>
      </c>
      <c r="K13" s="4">
        <f>_xlfn.XLOOKUP(Tabulka1[[#This Row],[ČÍSLO CLUBU]],'23.5.2024'!D:D,'23.5.2024'!J:J)</f>
        <v>0</v>
      </c>
      <c r="L13" s="4">
        <f>Tabulka1[[#This Row],[BRUTTO]]+Tabulka1[[#This Row],[NETTO2]]+Tabulka1[[#This Row],[TOP 3 (2)]]</f>
        <v>53</v>
      </c>
      <c r="M13" s="11"/>
      <c r="P13" s="12"/>
      <c r="U13" s="11">
        <f>_xlfn.XLOOKUP(Tabulka1[[#This Row],[ČÍSLO CLUBU]],'8.8.2024'!D:D,'8.8.2024'!G:G)</f>
        <v>18</v>
      </c>
      <c r="V13" s="4">
        <f>_xlfn.XLOOKUP(Tabulka1[[#This Row],[ČÍSLO CLUBU]],'8.8.2024'!D:D,'8.8.2024'!I:I)</f>
        <v>35</v>
      </c>
      <c r="W13" s="4">
        <f>_xlfn.XLOOKUP(Tabulka1[[#This Row],[ČÍSLO CLUBU]],'8.8.2024'!D:D,'8.8.2024'!J:J)</f>
        <v>0</v>
      </c>
      <c r="X13" s="12">
        <f>Tabulka1[[#This Row],[TOP 3 (2)23]]+Tabulka1[[#This Row],[NETTO 11]]+Tabulka1[[#This Row],[BRUTTO 10 ]]</f>
        <v>53</v>
      </c>
      <c r="AC13" s="11"/>
      <c r="AF13" s="12"/>
      <c r="AK13" s="33"/>
      <c r="AL13" s="89"/>
    </row>
    <row r="14" spans="1:38" x14ac:dyDescent="0.25">
      <c r="A14" s="57" t="s">
        <v>193</v>
      </c>
      <c r="B14" s="75" t="s">
        <v>4</v>
      </c>
      <c r="C14" s="75">
        <v>9805685</v>
      </c>
      <c r="D14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E14" s="36"/>
      <c r="F14" s="36"/>
      <c r="G14" s="36"/>
      <c r="H14" s="38"/>
      <c r="I14" s="36"/>
      <c r="J14" s="36"/>
      <c r="K14" s="36"/>
      <c r="L14" s="36"/>
      <c r="M14" s="37">
        <f>_xlfn.XLOOKUP(Tabulka1[[#This Row],[ČÍSLO CLUBU]],'23.6.2024'!D:D,'23.6.2024'!G:G)</f>
        <v>15</v>
      </c>
      <c r="N14" s="36">
        <f>_xlfn.XLOOKUP(Tabulka1[[#This Row],[ČÍSLO CLUBU]],'23.6.2024'!D:D,'23.6.2024'!I:I)</f>
        <v>33</v>
      </c>
      <c r="O14" s="36">
        <f>_xlfn.XLOOKUP(Tabulka1[[#This Row],[ČÍSLO CLUBU]],'23.6.2024'!D:D,'23.6.2024'!J:J)</f>
        <v>0</v>
      </c>
      <c r="P14" s="38">
        <f>Tabulka1[[#This Row],[BRUTTO 4 ]]+Tabulka1[[#This Row],[NETTO    5]]+Tabulka1[[#This Row],[TOP 3 (2)2]]</f>
        <v>48</v>
      </c>
      <c r="Q14" s="36">
        <f>_xlfn.XLOOKUP(Tabulka1[[#This Row],[ČÍSLO CLUBU]],'18.7.2024'!D:D,'18.7.2024'!G:G)</f>
        <v>18</v>
      </c>
      <c r="R14" s="36">
        <f>_xlfn.XLOOKUP(Tabulka1[[#This Row],[ČÍSLO CLUBU]],'18.7.2024'!D:D,'18.7.2024'!I:I)</f>
        <v>36</v>
      </c>
      <c r="S14" s="36">
        <f>_xlfn.XLOOKUP(Tabulka1[[#This Row],[ČÍSLO CLUBU]],'18.7.2024'!D:D,'18.7.2024'!J:J)</f>
        <v>0</v>
      </c>
      <c r="T14" s="36">
        <f>Tabulka1[[#This Row],[BRUTTO 7]]+Tabulka1[[#This Row],[NETTO    8]]+Tabulka1[[#This Row],[TOP 3 (2)22]]</f>
        <v>54</v>
      </c>
      <c r="U14" s="37">
        <f>_xlfn.XLOOKUP(Tabulka1[[#This Row],[ČÍSLO CLUBU]],'8.8.2024'!D:D,'8.8.2024'!G:G)</f>
        <v>14</v>
      </c>
      <c r="V14" s="36">
        <f>_xlfn.XLOOKUP(Tabulka1[[#This Row],[ČÍSLO CLUBU]],'8.8.2024'!D:D,'8.8.2024'!I:I)</f>
        <v>36</v>
      </c>
      <c r="W14" s="36">
        <f>_xlfn.XLOOKUP(Tabulka1[[#This Row],[ČÍSLO CLUBU]],'8.8.2024'!D:D,'8.8.2024'!J:J)</f>
        <v>0</v>
      </c>
      <c r="X14" s="38">
        <f>Tabulka1[[#This Row],[TOP 3 (2)23]]+Tabulka1[[#This Row],[NETTO 11]]+Tabulka1[[#This Row],[BRUTTO 10 ]]</f>
        <v>50</v>
      </c>
      <c r="Y14" s="36"/>
      <c r="Z14" s="36"/>
      <c r="AA14" s="36"/>
      <c r="AB14" s="36"/>
      <c r="AC14" s="11"/>
      <c r="AF14" s="12"/>
      <c r="AK14" s="39"/>
      <c r="AL14" s="89"/>
    </row>
    <row r="15" spans="1:38" x14ac:dyDescent="0.25">
      <c r="A15" s="57" t="s">
        <v>58</v>
      </c>
      <c r="B15" s="75" t="s">
        <v>0</v>
      </c>
      <c r="C15" s="75">
        <v>18000151</v>
      </c>
      <c r="D1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E15" s="4">
        <f>_xlfn.XLOOKUP(Tabulka1[[#This Row],[ČÍSLO CLUBU]],'26.4.2024'!D:D,'26.4.2024'!G:G)</f>
        <v>8</v>
      </c>
      <c r="F15" s="4">
        <f>_xlfn.XLOOKUP(Tabulka1[[#This Row],[ČÍSLO CLUBU]],'26.4.2024'!D:D,'26.4.2024'!I:I)</f>
        <v>25</v>
      </c>
      <c r="G15" s="4">
        <f>_xlfn.XLOOKUP(Tabulka1[[#This Row],[ČÍSLO CLUBU]],'26.4.2024'!D:D,'26.4.2024'!J:J)</f>
        <v>0</v>
      </c>
      <c r="H15" s="12">
        <f>Tabulka1[[#This Row],[BRUTTO ]]+Tabulka1[[#This Row],[NETTO]]+Tabulka1[[#This Row],[TOP 3]]</f>
        <v>33</v>
      </c>
      <c r="M15" s="11"/>
      <c r="P15" s="12"/>
      <c r="Q15" s="4">
        <f>_xlfn.XLOOKUP(Tabulka1[[#This Row],[ČÍSLO CLUBU]],'18.7.2024'!D:D,'18.7.2024'!G:G)</f>
        <v>13</v>
      </c>
      <c r="R15" s="4">
        <f>_xlfn.XLOOKUP(Tabulka1[[#This Row],[ČÍSLO CLUBU]],'18.7.2024'!D:D,'18.7.2024'!I:I)</f>
        <v>26</v>
      </c>
      <c r="S15" s="4">
        <f>_xlfn.XLOOKUP(Tabulka1[[#This Row],[ČÍSLO CLUBU]],'18.7.2024'!D:D,'18.7.2024'!J:J)</f>
        <v>0</v>
      </c>
      <c r="T15" s="4">
        <f>Tabulka1[[#This Row],[BRUTTO 7]]+Tabulka1[[#This Row],[NETTO    8]]+Tabulka1[[#This Row],[TOP 3 (2)22]]</f>
        <v>39</v>
      </c>
      <c r="U15" s="11">
        <f>_xlfn.XLOOKUP(Tabulka1[[#This Row],[ČÍSLO CLUBU]],'8.8.2024'!D:D,'8.8.2024'!G:G)</f>
        <v>14</v>
      </c>
      <c r="V15" s="4">
        <f>_xlfn.XLOOKUP(Tabulka1[[#This Row],[ČÍSLO CLUBU]],'8.8.2024'!D:D,'8.8.2024'!I:I)</f>
        <v>34</v>
      </c>
      <c r="W15" s="4">
        <f>_xlfn.XLOOKUP(Tabulka1[[#This Row],[ČÍSLO CLUBU]],'8.8.2024'!D:D,'8.8.2024'!J:J)</f>
        <v>0</v>
      </c>
      <c r="X15" s="12">
        <f>Tabulka1[[#This Row],[TOP 3 (2)23]]+Tabulka1[[#This Row],[NETTO 11]]+Tabulka1[[#This Row],[BRUTTO 10 ]]</f>
        <v>48</v>
      </c>
      <c r="AC15" s="11"/>
      <c r="AF15" s="12"/>
      <c r="AK15" s="33"/>
      <c r="AL15" s="89"/>
    </row>
    <row r="16" spans="1:38" x14ac:dyDescent="0.25">
      <c r="A16" s="57" t="s">
        <v>7</v>
      </c>
      <c r="B16" s="75" t="s">
        <v>8</v>
      </c>
      <c r="C16" s="75">
        <v>19600060</v>
      </c>
      <c r="D1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H16" s="12"/>
      <c r="I16" s="4">
        <f>_xlfn.XLOOKUP(Tabulka1[[#This Row],[ČÍSLO CLUBU]],'23.5.2024'!D:D,'23.5.2024'!G:G)</f>
        <v>18</v>
      </c>
      <c r="J16" s="4">
        <f>_xlfn.XLOOKUP(Tabulka1[[#This Row],[ČÍSLO CLUBU]],'23.5.2024'!D:D,'23.5.2024'!I:I)</f>
        <v>31</v>
      </c>
      <c r="K16" s="4">
        <f>_xlfn.XLOOKUP(Tabulka1[[#This Row],[ČÍSLO CLUBU]],'23.5.2024'!D:D,'23.5.2024'!J:J)</f>
        <v>0</v>
      </c>
      <c r="L16" s="4">
        <f>Tabulka1[[#This Row],[BRUTTO]]+Tabulka1[[#This Row],[NETTO2]]+Tabulka1[[#This Row],[TOP 3 (2)]]</f>
        <v>49</v>
      </c>
      <c r="M16" s="11"/>
      <c r="P16" s="12"/>
      <c r="U16" s="11">
        <f>_xlfn.XLOOKUP(Tabulka1[[#This Row],[ČÍSLO CLUBU]],'8.8.2024'!D:D,'8.8.2024'!G:G)</f>
        <v>24</v>
      </c>
      <c r="V16" s="4">
        <f>_xlfn.XLOOKUP(Tabulka1[[#This Row],[ČÍSLO CLUBU]],'8.8.2024'!D:D,'8.8.2024'!I:I)</f>
        <v>40</v>
      </c>
      <c r="W16" s="4">
        <f>_xlfn.XLOOKUP(Tabulka1[[#This Row],[ČÍSLO CLUBU]],'8.8.2024'!D:D,'8.8.2024'!J:J)</f>
        <v>30</v>
      </c>
      <c r="X16" s="12">
        <f>Tabulka1[[#This Row],[TOP 3 (2)23]]+Tabulka1[[#This Row],[NETTO 11]]+Tabulka1[[#This Row],[BRUTTO 10 ]]</f>
        <v>94</v>
      </c>
      <c r="Y16" s="4">
        <f>_xlfn.XLOOKUP(Tabulka1[[#This Row],[ČÍSLO CLUBU]],'29.8.2024 Karlštejn'!D:D,'29.8.2024 Karlštejn'!K:K)</f>
        <v>42</v>
      </c>
      <c r="Z16" s="4">
        <f>_xlfn.XLOOKUP(Tabulka1[[#This Row],[ČÍSLO CLUBU]],'29.8.2024 Karlštejn'!D:D,'29.8.2024 Karlštejn'!I:I)</f>
        <v>36</v>
      </c>
      <c r="AA16" s="4">
        <f>_xlfn.XLOOKUP(Tabulka1[[#This Row],[ČÍSLO CLUBU]],'29.8.2024 Karlštejn'!D:D,'29.8.2024 Karlštejn'!J:J)</f>
        <v>0</v>
      </c>
      <c r="AB16" s="4">
        <f>Tabulka1[[#This Row],[TOP 3 (2)24]]+Tabulka1[[#This Row],[NETTO 14]]+Tabulka1[[#This Row],[BRUTTO x2]]</f>
        <v>78</v>
      </c>
      <c r="AC16" s="11"/>
      <c r="AF16" s="12"/>
      <c r="AK16" s="33"/>
      <c r="AL16" s="30"/>
    </row>
    <row r="17" spans="1:38" x14ac:dyDescent="0.25">
      <c r="A17" s="57" t="s">
        <v>16</v>
      </c>
      <c r="B17" s="75" t="s">
        <v>6</v>
      </c>
      <c r="C17" s="75">
        <v>11102725</v>
      </c>
      <c r="D1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3</v>
      </c>
      <c r="E17" s="4">
        <f>_xlfn.XLOOKUP(Tabulka1[[#This Row],[ČÍSLO CLUBU]],'26.4.2024'!D:D,'26.4.2024'!G:G)</f>
        <v>8</v>
      </c>
      <c r="F17" s="4">
        <f>_xlfn.XLOOKUP(Tabulka1[[#This Row],[ČÍSLO CLUBU]],'26.4.2024'!D:D,'26.4.2024'!I:I)</f>
        <v>25</v>
      </c>
      <c r="G17" s="4">
        <f>_xlfn.XLOOKUP(Tabulka1[[#This Row],[ČÍSLO CLUBU]],'26.4.2024'!D:D,'26.4.2024'!J:J)</f>
        <v>0</v>
      </c>
      <c r="H17" s="12">
        <f>Tabulka1[[#This Row],[BRUTTO ]]+Tabulka1[[#This Row],[NETTO]]+Tabulka1[[#This Row],[TOP 3]]</f>
        <v>33</v>
      </c>
      <c r="M17" s="11"/>
      <c r="P17" s="12"/>
      <c r="U17" s="11">
        <f>_xlfn.XLOOKUP(Tabulka1[[#This Row],[ČÍSLO CLUBU]],'8.8.2024'!D:D,'8.8.2024'!G:G)</f>
        <v>15</v>
      </c>
      <c r="V17" s="4">
        <f>_xlfn.XLOOKUP(Tabulka1[[#This Row],[ČÍSLO CLUBU]],'8.8.2024'!D:D,'8.8.2024'!I:I)</f>
        <v>37</v>
      </c>
      <c r="W17" s="4">
        <f>_xlfn.XLOOKUP(Tabulka1[[#This Row],[ČÍSLO CLUBU]],'8.8.2024'!D:D,'8.8.2024'!J:J)</f>
        <v>0</v>
      </c>
      <c r="X17" s="12">
        <f>Tabulka1[[#This Row],[TOP 3 (2)23]]+Tabulka1[[#This Row],[NETTO 11]]+Tabulka1[[#This Row],[BRUTTO 10 ]]</f>
        <v>52</v>
      </c>
      <c r="AC17" s="11">
        <f>_xlfn.XLOOKUP(Tabulka1[[#This Row],[ČÍSLO CLUBU]],'19.9.2024 Dýšina'!D:D,'19.9.2024 Dýšina'!K:K)</f>
        <v>26</v>
      </c>
      <c r="AD17" s="4">
        <f>_xlfn.XLOOKUP(Tabulka1[[#This Row],[ČÍSLO CLUBU]],'19.9.2024 Dýšina'!D:D,'19.9.2024 Dýšina'!I:I)</f>
        <v>30</v>
      </c>
      <c r="AE17" s="4">
        <f>_xlfn.XLOOKUP(Tabulka1[[#This Row],[ČÍSLO CLUBU]],'19.9.2024 Dýšina'!D:D,'19.9.2024 Dýšina'!J:J)</f>
        <v>0</v>
      </c>
      <c r="AF17" s="12">
        <f>Tabulka1[[#This Row],[TOP 3 (2)25]]+Tabulka1[[#This Row],[NETTO 17]]+Tabulka1[[#This Row],[BRUTTO  x2]]</f>
        <v>56</v>
      </c>
      <c r="AK17" s="33"/>
      <c r="AL17" s="45"/>
    </row>
    <row r="18" spans="1:38" x14ac:dyDescent="0.25">
      <c r="A18" s="57" t="s">
        <v>119</v>
      </c>
      <c r="B18" s="75" t="s">
        <v>4</v>
      </c>
      <c r="C18" s="75">
        <v>9802578</v>
      </c>
      <c r="D1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E18" s="4">
        <f>_xlfn.XLOOKUP(Tabulka1[[#This Row],[ČÍSLO CLUBU]],'26.4.2024'!D:D,'26.4.2024'!G:G)</f>
        <v>20</v>
      </c>
      <c r="F18" s="4">
        <f>_xlfn.XLOOKUP(Tabulka1[[#This Row],[ČÍSLO CLUBU]],'26.4.2024'!D:D,'26.4.2024'!I:I)</f>
        <v>32</v>
      </c>
      <c r="G18" s="4">
        <f>_xlfn.XLOOKUP(Tabulka1[[#This Row],[ČÍSLO CLUBU]],'26.4.2024'!D:D,'26.4.2024'!J:J)</f>
        <v>0</v>
      </c>
      <c r="H18" s="12">
        <f>Tabulka1[[#This Row],[BRUTTO ]]+Tabulka1[[#This Row],[NETTO]]+Tabulka1[[#This Row],[TOP 3]]</f>
        <v>52</v>
      </c>
      <c r="I18" s="4">
        <f>_xlfn.XLOOKUP(Tabulka1[[#This Row],[ČÍSLO CLUBU]],'23.5.2024'!D:D,'23.5.2024'!G:G)</f>
        <v>20</v>
      </c>
      <c r="J18" s="4">
        <f>_xlfn.XLOOKUP(Tabulka1[[#This Row],[ČÍSLO CLUBU]],'23.5.2024'!D:D,'23.5.2024'!I:I)</f>
        <v>31</v>
      </c>
      <c r="K18" s="4">
        <f>_xlfn.XLOOKUP(Tabulka1[[#This Row],[ČÍSLO CLUBU]],'23.5.2024'!D:D,'23.5.2024'!J:J)</f>
        <v>0</v>
      </c>
      <c r="L18" s="4">
        <f>Tabulka1[[#This Row],[BRUTTO]]+Tabulka1[[#This Row],[NETTO2]]+Tabulka1[[#This Row],[TOP 3 (2)]]</f>
        <v>51</v>
      </c>
      <c r="M18" s="11"/>
      <c r="P18" s="12"/>
      <c r="U18" s="11"/>
      <c r="X18" s="12"/>
      <c r="AC18" s="11"/>
      <c r="AF18" s="12"/>
      <c r="AK18" s="33"/>
      <c r="AL18" s="45"/>
    </row>
    <row r="19" spans="1:38" x14ac:dyDescent="0.25">
      <c r="A19" s="57" t="s">
        <v>122</v>
      </c>
      <c r="B19" s="75" t="s">
        <v>47</v>
      </c>
      <c r="C19" s="75">
        <v>900883</v>
      </c>
      <c r="D1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E19" s="4">
        <f>_xlfn.XLOOKUP(Tabulka1[[#This Row],[ČÍSLO CLUBU]],'26.4.2024'!D:D,'26.4.2024'!G:G)</f>
        <v>17</v>
      </c>
      <c r="F19" s="4">
        <f>_xlfn.XLOOKUP(Tabulka1[[#This Row],[ČÍSLO CLUBU]],'26.4.2024'!D:D,'26.4.2024'!I:I)</f>
        <v>31</v>
      </c>
      <c r="G19" s="4">
        <f>_xlfn.XLOOKUP(Tabulka1[[#This Row],[ČÍSLO CLUBU]],'26.4.2024'!D:D,'26.4.2024'!J:J)</f>
        <v>0</v>
      </c>
      <c r="H19" s="12">
        <f>Tabulka1[[#This Row],[BRUTTO ]]+Tabulka1[[#This Row],[NETTO]]+Tabulka1[[#This Row],[TOP 3]]</f>
        <v>48</v>
      </c>
      <c r="M19" s="11">
        <f>_xlfn.XLOOKUP(Tabulka1[[#This Row],[ČÍSLO CLUBU]],'23.6.2024'!D:D,'23.6.2024'!G:G)</f>
        <v>15</v>
      </c>
      <c r="N19" s="4">
        <f>_xlfn.XLOOKUP(Tabulka1[[#This Row],[ČÍSLO CLUBU]],'23.6.2024'!D:D,'23.6.2024'!I:I)</f>
        <v>31</v>
      </c>
      <c r="O19" s="4">
        <f>_xlfn.XLOOKUP(Tabulka1[[#This Row],[ČÍSLO CLUBU]],'23.6.2024'!D:D,'23.6.2024'!J:J)</f>
        <v>0</v>
      </c>
      <c r="P19" s="12">
        <f>Tabulka1[[#This Row],[BRUTTO 4 ]]+Tabulka1[[#This Row],[NETTO    5]]+Tabulka1[[#This Row],[TOP 3 (2)2]]</f>
        <v>46</v>
      </c>
      <c r="U19" s="11"/>
      <c r="X19" s="12"/>
      <c r="AC19" s="11"/>
      <c r="AF19" s="12"/>
      <c r="AK19" s="33"/>
      <c r="AL19" s="45"/>
    </row>
    <row r="20" spans="1:38" x14ac:dyDescent="0.25">
      <c r="A20" s="57" t="s">
        <v>178</v>
      </c>
      <c r="B20" s="75" t="s">
        <v>4</v>
      </c>
      <c r="C20" s="75">
        <v>9802496</v>
      </c>
      <c r="D2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0" s="12"/>
      <c r="I20" s="4">
        <f>_xlfn.XLOOKUP(Tabulka1[[#This Row],[ČÍSLO CLUBU]],'23.5.2024'!D:D,'23.5.2024'!G:G)</f>
        <v>9</v>
      </c>
      <c r="J20" s="4">
        <f>_xlfn.XLOOKUP(Tabulka1[[#This Row],[ČÍSLO CLUBU]],'23.5.2024'!D:D,'23.5.2024'!I:I)</f>
        <v>29</v>
      </c>
      <c r="K20" s="4">
        <f>_xlfn.XLOOKUP(Tabulka1[[#This Row],[ČÍSLO CLUBU]],'23.5.2024'!D:D,'23.5.2024'!J:J)</f>
        <v>0</v>
      </c>
      <c r="L20" s="4">
        <f>Tabulka1[[#This Row],[BRUTTO]]+Tabulka1[[#This Row],[NETTO2]]+Tabulka1[[#This Row],[TOP 3 (2)]]</f>
        <v>38</v>
      </c>
      <c r="M20" s="11"/>
      <c r="P20" s="12"/>
      <c r="Q20" s="4">
        <f>_xlfn.XLOOKUP(Tabulka1[[#This Row],[ČÍSLO CLUBU]],'18.7.2024'!D:D,'18.7.2024'!G:G)</f>
        <v>10</v>
      </c>
      <c r="R20" s="4">
        <f>_xlfn.XLOOKUP(Tabulka1[[#This Row],[ČÍSLO CLUBU]],'18.7.2024'!D:D,'18.7.2024'!I:I)</f>
        <v>25</v>
      </c>
      <c r="S20" s="4">
        <f>_xlfn.XLOOKUP(Tabulka1[[#This Row],[ČÍSLO CLUBU]],'18.7.2024'!D:D,'18.7.2024'!J:J)</f>
        <v>0</v>
      </c>
      <c r="T20" s="4">
        <f>Tabulka1[[#This Row],[BRUTTO 7]]+Tabulka1[[#This Row],[NETTO    8]]+Tabulka1[[#This Row],[TOP 3 (2)22]]</f>
        <v>35</v>
      </c>
      <c r="U20" s="11"/>
      <c r="X20" s="12"/>
      <c r="AC20" s="11"/>
      <c r="AF20" s="12"/>
      <c r="AK20" s="33"/>
      <c r="AL20" s="30"/>
    </row>
    <row r="21" spans="1:38" x14ac:dyDescent="0.25">
      <c r="A21" s="57" t="s">
        <v>129</v>
      </c>
      <c r="B21" s="75" t="s">
        <v>5</v>
      </c>
      <c r="C21" s="75">
        <v>16400033</v>
      </c>
      <c r="D2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E21" s="4">
        <f>_xlfn.XLOOKUP(Tabulka1[[#This Row],[ČÍSLO CLUBU]],'26.4.2024'!D:D,'26.4.2024'!G:G)</f>
        <v>11</v>
      </c>
      <c r="F21" s="4">
        <f>_xlfn.XLOOKUP(Tabulka1[[#This Row],[ČÍSLO CLUBU]],'26.4.2024'!D:D,'26.4.2024'!I:I)</f>
        <v>21</v>
      </c>
      <c r="G21" s="4">
        <f>_xlfn.XLOOKUP(Tabulka1[[#This Row],[ČÍSLO CLUBU]],'26.4.2024'!D:D,'26.4.2024'!J:J)</f>
        <v>0</v>
      </c>
      <c r="H21" s="12">
        <f>Tabulka1[[#This Row],[BRUTTO ]]+Tabulka1[[#This Row],[NETTO]]+Tabulka1[[#This Row],[TOP 3]]</f>
        <v>32</v>
      </c>
      <c r="M21" s="11"/>
      <c r="P21" s="12"/>
      <c r="U21" s="11">
        <f>_xlfn.XLOOKUP(Tabulka1[[#This Row],[ČÍSLO CLUBU]],'8.8.2024'!D:D,'8.8.2024'!G:G)</f>
        <v>13</v>
      </c>
      <c r="V21" s="4">
        <f>_xlfn.XLOOKUP(Tabulka1[[#This Row],[ČÍSLO CLUBU]],'8.8.2024'!D:D,'8.8.2024'!I:I)</f>
        <v>31</v>
      </c>
      <c r="W21" s="4">
        <f>_xlfn.XLOOKUP(Tabulka1[[#This Row],[ČÍSLO CLUBU]],'8.8.2024'!D:D,'8.8.2024'!J:J)</f>
        <v>0</v>
      </c>
      <c r="X21" s="12">
        <f>Tabulka1[[#This Row],[TOP 3 (2)23]]+Tabulka1[[#This Row],[NETTO 11]]+Tabulka1[[#This Row],[BRUTTO 10 ]]</f>
        <v>44</v>
      </c>
      <c r="AC21" s="11"/>
      <c r="AF21" s="12"/>
      <c r="AK21" s="33"/>
      <c r="AL21" s="45"/>
    </row>
    <row r="22" spans="1:38" x14ac:dyDescent="0.25">
      <c r="A22" s="57" t="s">
        <v>93</v>
      </c>
      <c r="B22" s="75" t="s">
        <v>4</v>
      </c>
      <c r="C22" s="75">
        <v>9807578</v>
      </c>
      <c r="D2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2" s="12"/>
      <c r="I22" s="4">
        <f>_xlfn.XLOOKUP(Tabulka1[[#This Row],[ČÍSLO CLUBU]],'23.5.2024'!D:D,'23.5.2024'!G:G)</f>
        <v>12</v>
      </c>
      <c r="J22" s="4">
        <f>_xlfn.XLOOKUP(Tabulka1[[#This Row],[ČÍSLO CLUBU]],'23.5.2024'!D:D,'23.5.2024'!I:I)</f>
        <v>28</v>
      </c>
      <c r="K22" s="4">
        <f>_xlfn.XLOOKUP(Tabulka1[[#This Row],[ČÍSLO CLUBU]],'23.5.2024'!D:D,'23.5.2024'!J:J)</f>
        <v>0</v>
      </c>
      <c r="L22" s="4">
        <f>Tabulka1[[#This Row],[BRUTTO]]+Tabulka1[[#This Row],[NETTO2]]+Tabulka1[[#This Row],[TOP 3 (2)]]</f>
        <v>40</v>
      </c>
      <c r="M22" s="11"/>
      <c r="P22" s="12"/>
      <c r="U22" s="11">
        <f>_xlfn.XLOOKUP(Tabulka1[[#This Row],[ČÍSLO CLUBU]],'8.8.2024'!D:D,'8.8.2024'!G:G)</f>
        <v>14</v>
      </c>
      <c r="V22" s="4">
        <f>_xlfn.XLOOKUP(Tabulka1[[#This Row],[ČÍSLO CLUBU]],'8.8.2024'!D:D,'8.8.2024'!I:I)</f>
        <v>33</v>
      </c>
      <c r="W22" s="4">
        <f>_xlfn.XLOOKUP(Tabulka1[[#This Row],[ČÍSLO CLUBU]],'8.8.2024'!D:D,'8.8.2024'!J:J)</f>
        <v>0</v>
      </c>
      <c r="X22" s="12">
        <f>Tabulka1[[#This Row],[TOP 3 (2)23]]+Tabulka1[[#This Row],[NETTO 11]]+Tabulka1[[#This Row],[BRUTTO 10 ]]</f>
        <v>47</v>
      </c>
      <c r="AC22" s="11"/>
      <c r="AF22" s="12"/>
      <c r="AK22" s="33"/>
      <c r="AL22" s="30"/>
    </row>
    <row r="23" spans="1:38" x14ac:dyDescent="0.25">
      <c r="A23" s="57" t="s">
        <v>142</v>
      </c>
      <c r="B23" s="75" t="s">
        <v>26</v>
      </c>
      <c r="C23" s="75">
        <v>20500187</v>
      </c>
      <c r="D2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3" s="12"/>
      <c r="I23" s="4">
        <f>_xlfn.XLOOKUP(Tabulka1[[#This Row],[ČÍSLO CLUBU]],'23.5.2024'!D:D,'23.5.2024'!G:G)</f>
        <v>20</v>
      </c>
      <c r="J23" s="4">
        <f>_xlfn.XLOOKUP(Tabulka1[[#This Row],[ČÍSLO CLUBU]],'23.5.2024'!D:D,'23.5.2024'!I:I)</f>
        <v>39</v>
      </c>
      <c r="K23" s="4">
        <f>_xlfn.XLOOKUP(Tabulka1[[#This Row],[ČÍSLO CLUBU]],'23.5.2024'!D:D,'23.5.2024'!J:J)</f>
        <v>30</v>
      </c>
      <c r="L23" s="4">
        <f>Tabulka1[[#This Row],[BRUTTO]]+Tabulka1[[#This Row],[NETTO2]]+Tabulka1[[#This Row],[TOP 3 (2)]]</f>
        <v>89</v>
      </c>
      <c r="M23" s="11"/>
      <c r="P23" s="12"/>
      <c r="U23" s="11">
        <f>_xlfn.XLOOKUP(Tabulka1[[#This Row],[ČÍSLO CLUBU]],'8.8.2024'!D:D,'8.8.2024'!G:G)</f>
        <v>15</v>
      </c>
      <c r="V23" s="4">
        <f>_xlfn.XLOOKUP(Tabulka1[[#This Row],[ČÍSLO CLUBU]],'8.8.2024'!D:D,'8.8.2024'!I:I)</f>
        <v>29</v>
      </c>
      <c r="W23" s="4">
        <f>_xlfn.XLOOKUP(Tabulka1[[#This Row],[ČÍSLO CLUBU]],'8.8.2024'!D:D,'8.8.2024'!J:J)</f>
        <v>0</v>
      </c>
      <c r="X23" s="12">
        <f>Tabulka1[[#This Row],[TOP 3 (2)23]]+Tabulka1[[#This Row],[NETTO 11]]+Tabulka1[[#This Row],[BRUTTO 10 ]]</f>
        <v>44</v>
      </c>
      <c r="AC23" s="11"/>
      <c r="AF23" s="12"/>
      <c r="AK23" s="33"/>
      <c r="AL23" s="30"/>
    </row>
    <row r="24" spans="1:38" x14ac:dyDescent="0.25">
      <c r="A24" s="57" t="s">
        <v>162</v>
      </c>
      <c r="B24" s="75" t="s">
        <v>26</v>
      </c>
      <c r="C24" s="75">
        <v>20500400</v>
      </c>
      <c r="D2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4" s="12"/>
      <c r="I24" s="4">
        <f>_xlfn.XLOOKUP(Tabulka1[[#This Row],[ČÍSLO CLUBU]],'23.5.2024'!D:D,'23.5.2024'!G:G)</f>
        <v>14</v>
      </c>
      <c r="J24" s="4">
        <f>_xlfn.XLOOKUP(Tabulka1[[#This Row],[ČÍSLO CLUBU]],'23.5.2024'!D:D,'23.5.2024'!I:I)</f>
        <v>34</v>
      </c>
      <c r="K24" s="4">
        <f>_xlfn.XLOOKUP(Tabulka1[[#This Row],[ČÍSLO CLUBU]],'23.5.2024'!D:D,'23.5.2024'!J:J)</f>
        <v>0</v>
      </c>
      <c r="L24" s="4">
        <f>Tabulka1[[#This Row],[BRUTTO]]+Tabulka1[[#This Row],[NETTO2]]+Tabulka1[[#This Row],[TOP 3 (2)]]</f>
        <v>48</v>
      </c>
      <c r="M24" s="11"/>
      <c r="P24" s="12"/>
      <c r="U24" s="11">
        <f>_xlfn.XLOOKUP(Tabulka1[[#This Row],[ČÍSLO CLUBU]],'8.8.2024'!D:D,'8.8.2024'!G:G)</f>
        <v>9</v>
      </c>
      <c r="V24" s="4">
        <f>_xlfn.XLOOKUP(Tabulka1[[#This Row],[ČÍSLO CLUBU]],'8.8.2024'!D:D,'8.8.2024'!I:I)</f>
        <v>30</v>
      </c>
      <c r="W24" s="4">
        <f>_xlfn.XLOOKUP(Tabulka1[[#This Row],[ČÍSLO CLUBU]],'8.8.2024'!D:D,'8.8.2024'!J:J)</f>
        <v>0</v>
      </c>
      <c r="X24" s="12">
        <f>Tabulka1[[#This Row],[TOP 3 (2)23]]+Tabulka1[[#This Row],[NETTO 11]]+Tabulka1[[#This Row],[BRUTTO 10 ]]</f>
        <v>39</v>
      </c>
      <c r="AC24" s="11"/>
      <c r="AF24" s="12"/>
      <c r="AK24" s="33"/>
      <c r="AL24" s="30"/>
    </row>
    <row r="25" spans="1:38" x14ac:dyDescent="0.25">
      <c r="A25" s="92" t="s">
        <v>265</v>
      </c>
      <c r="B25" s="93" t="s">
        <v>12</v>
      </c>
      <c r="C25" s="93">
        <v>7803443</v>
      </c>
      <c r="D2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5" s="12"/>
      <c r="M25" s="11"/>
      <c r="P25" s="12"/>
      <c r="U25" s="11">
        <f>_xlfn.XLOOKUP(Tabulka1[[#This Row],[ČÍSLO CLUBU]],'8.8.2024'!D:D,'8.8.2024'!G:G)</f>
        <v>17</v>
      </c>
      <c r="V25" s="4">
        <f>_xlfn.XLOOKUP(Tabulka1[[#This Row],[ČÍSLO CLUBU]],'8.8.2024'!D:D,'8.8.2024'!I:I)</f>
        <v>39</v>
      </c>
      <c r="W25" s="4">
        <f>_xlfn.XLOOKUP(Tabulka1[[#This Row],[ČÍSLO CLUBU]],'8.8.2024'!D:D,'8.8.2024'!J:J)</f>
        <v>0</v>
      </c>
      <c r="X25" s="12">
        <f>Tabulka1[[#This Row],[TOP 3 (2)23]]+Tabulka1[[#This Row],[NETTO 11]]+Tabulka1[[#This Row],[BRUTTO 10 ]]</f>
        <v>56</v>
      </c>
      <c r="Y25" s="4">
        <f>_xlfn.XLOOKUP(Tabulka1[[#This Row],[ČÍSLO CLUBU]],'29.8.2024 Karlštejn'!D:D,'29.8.2024 Karlštejn'!K:K)</f>
        <v>16</v>
      </c>
      <c r="Z25" s="4">
        <f>_xlfn.XLOOKUP(Tabulka1[[#This Row],[ČÍSLO CLUBU]],'29.8.2024 Karlštejn'!D:D,'29.8.2024 Karlštejn'!I:I)</f>
        <v>26</v>
      </c>
      <c r="AA25" s="4">
        <f>_xlfn.XLOOKUP(Tabulka1[[#This Row],[ČÍSLO CLUBU]],'29.8.2024 Karlštejn'!D:D,'29.8.2024 Karlštejn'!J:J)</f>
        <v>0</v>
      </c>
      <c r="AB25" s="4">
        <f>Tabulka1[[#This Row],[TOP 3 (2)24]]+Tabulka1[[#This Row],[NETTO 14]]+Tabulka1[[#This Row],[BRUTTO x2]]</f>
        <v>42</v>
      </c>
      <c r="AC25" s="11"/>
      <c r="AF25" s="12"/>
      <c r="AK25" s="33"/>
      <c r="AL25" s="30"/>
    </row>
    <row r="26" spans="1:38" x14ac:dyDescent="0.25">
      <c r="A26" s="92" t="s">
        <v>252</v>
      </c>
      <c r="B26" s="93" t="s">
        <v>4</v>
      </c>
      <c r="C26" s="93">
        <v>9805285</v>
      </c>
      <c r="D2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6" s="12"/>
      <c r="M26" s="11"/>
      <c r="P26" s="12"/>
      <c r="U26" s="11">
        <f>_xlfn.XLOOKUP(Tabulka1[[#This Row],[ČÍSLO CLUBU]],'8.8.2024'!D:D,'8.8.2024'!G:G)</f>
        <v>21</v>
      </c>
      <c r="V26" s="4">
        <f>_xlfn.XLOOKUP(Tabulka1[[#This Row],[ČÍSLO CLUBU]],'8.8.2024'!D:D,'8.8.2024'!I:I)</f>
        <v>44</v>
      </c>
      <c r="W26" s="4">
        <f>_xlfn.XLOOKUP(Tabulka1[[#This Row],[ČÍSLO CLUBU]],'8.8.2024'!D:D,'8.8.2024'!J:J)</f>
        <v>20</v>
      </c>
      <c r="X26" s="12">
        <f>Tabulka1[[#This Row],[TOP 3 (2)23]]+Tabulka1[[#This Row],[NETTO 11]]+Tabulka1[[#This Row],[BRUTTO 10 ]]</f>
        <v>85</v>
      </c>
      <c r="Y26" s="4">
        <f>_xlfn.XLOOKUP(Tabulka1[[#This Row],[ČÍSLO CLUBU]],'29.8.2024 Karlštejn'!D:D,'29.8.2024 Karlštejn'!K:K)</f>
        <v>40</v>
      </c>
      <c r="Z26" s="4">
        <f>_xlfn.XLOOKUP(Tabulka1[[#This Row],[ČÍSLO CLUBU]],'29.8.2024 Karlštejn'!D:D,'29.8.2024 Karlštejn'!I:I)</f>
        <v>37</v>
      </c>
      <c r="AA26" s="4">
        <f>_xlfn.XLOOKUP(Tabulka1[[#This Row],[ČÍSLO CLUBU]],'29.8.2024 Karlštejn'!D:D,'29.8.2024 Karlštejn'!J:J)</f>
        <v>0</v>
      </c>
      <c r="AB26" s="4">
        <f>Tabulka1[[#This Row],[TOP 3 (2)24]]+Tabulka1[[#This Row],[NETTO 14]]+Tabulka1[[#This Row],[BRUTTO x2]]</f>
        <v>77</v>
      </c>
      <c r="AC26" s="11"/>
      <c r="AF26" s="12"/>
      <c r="AK26" s="33"/>
      <c r="AL26" s="30"/>
    </row>
    <row r="27" spans="1:38" x14ac:dyDescent="0.25">
      <c r="A27" s="57" t="s">
        <v>238</v>
      </c>
      <c r="B27" s="75" t="s">
        <v>41</v>
      </c>
      <c r="C27" s="75">
        <v>4700822</v>
      </c>
      <c r="D2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7" s="12"/>
      <c r="M27" s="11"/>
      <c r="P27" s="12"/>
      <c r="Q27" s="4">
        <f>_xlfn.XLOOKUP(Tabulka1[[#This Row],[ČÍSLO CLUBU]],'18.7.2024'!D:D,'18.7.2024'!G:G)</f>
        <v>11</v>
      </c>
      <c r="R27" s="4">
        <f>_xlfn.XLOOKUP(Tabulka1[[#This Row],[ČÍSLO CLUBU]],'18.7.2024'!D:D,'18.7.2024'!I:I)</f>
        <v>38</v>
      </c>
      <c r="S27" s="4">
        <f>_xlfn.XLOOKUP(Tabulka1[[#This Row],[ČÍSLO CLUBU]],'18.7.2024'!D:D,'18.7.2024'!J:J)</f>
        <v>20</v>
      </c>
      <c r="T27" s="4">
        <f>Tabulka1[[#This Row],[BRUTTO 7]]+Tabulka1[[#This Row],[NETTO    8]]+Tabulka1[[#This Row],[TOP 3 (2)22]]</f>
        <v>69</v>
      </c>
      <c r="U27" s="11"/>
      <c r="X27" s="12"/>
      <c r="AC27" s="11">
        <f>_xlfn.XLOOKUP(Tabulka1[[#This Row],[ČÍSLO CLUBU]],'19.9.2024 Dýšina'!D:D,'19.9.2024 Dýšina'!K:K)</f>
        <v>6</v>
      </c>
      <c r="AD27" s="4">
        <f>_xlfn.XLOOKUP(Tabulka1[[#This Row],[ČÍSLO CLUBU]],'19.9.2024 Dýšina'!D:D,'19.9.2024 Dýšina'!I:I)</f>
        <v>17</v>
      </c>
      <c r="AE27" s="4">
        <f>_xlfn.XLOOKUP(Tabulka1[[#This Row],[ČÍSLO CLUBU]],'19.9.2024 Dýšina'!D:D,'19.9.2024 Dýšina'!J:J)</f>
        <v>0</v>
      </c>
      <c r="AF27" s="12">
        <f>Tabulka1[[#This Row],[TOP 3 (2)25]]+Tabulka1[[#This Row],[NETTO 17]]+Tabulka1[[#This Row],[BRUTTO  x2]]</f>
        <v>23</v>
      </c>
      <c r="AK27" s="33"/>
      <c r="AL27" s="30"/>
    </row>
    <row r="28" spans="1:38" x14ac:dyDescent="0.25">
      <c r="A28" s="92" t="s">
        <v>260</v>
      </c>
      <c r="B28" s="93" t="s">
        <v>11</v>
      </c>
      <c r="C28" s="93">
        <v>5000947</v>
      </c>
      <c r="D28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E28" s="36"/>
      <c r="F28" s="36"/>
      <c r="G28" s="36"/>
      <c r="H28" s="38"/>
      <c r="I28" s="36"/>
      <c r="J28" s="36"/>
      <c r="K28" s="36"/>
      <c r="L28" s="36"/>
      <c r="M28" s="37"/>
      <c r="N28" s="36"/>
      <c r="O28" s="36"/>
      <c r="P28" s="38"/>
      <c r="Q28" s="36"/>
      <c r="R28" s="36"/>
      <c r="S28" s="36"/>
      <c r="T28" s="36"/>
      <c r="U28" s="37">
        <f>_xlfn.XLOOKUP(Tabulka1[[#This Row],[ČÍSLO CLUBU]],'8.8.2024'!D:D,'8.8.2024'!G:G)</f>
        <v>20</v>
      </c>
      <c r="V28" s="36">
        <f>_xlfn.XLOOKUP(Tabulka1[[#This Row],[ČÍSLO CLUBU]],'8.8.2024'!D:D,'8.8.2024'!I:I)</f>
        <v>35</v>
      </c>
      <c r="W28" s="36">
        <f>_xlfn.XLOOKUP(Tabulka1[[#This Row],[ČÍSLO CLUBU]],'8.8.2024'!D:D,'8.8.2024'!J:J)</f>
        <v>0</v>
      </c>
      <c r="X28" s="38">
        <f>Tabulka1[[#This Row],[TOP 3 (2)23]]+Tabulka1[[#This Row],[NETTO 11]]+Tabulka1[[#This Row],[BRUTTO 10 ]]</f>
        <v>55</v>
      </c>
      <c r="Y28" s="36"/>
      <c r="Z28" s="36"/>
      <c r="AA28" s="36"/>
      <c r="AB28" s="36"/>
      <c r="AC28" s="11">
        <f>_xlfn.XLOOKUP(Tabulka1[[#This Row],[ČÍSLO CLUBU]],'19.9.2024 Dýšina'!D:D,'19.9.2024 Dýšina'!K:K)</f>
        <v>24</v>
      </c>
      <c r="AD28" s="4">
        <f>_xlfn.XLOOKUP(Tabulka1[[#This Row],[ČÍSLO CLUBU]],'19.9.2024 Dýšina'!D:D,'19.9.2024 Dýšina'!I:I)</f>
        <v>24</v>
      </c>
      <c r="AE28" s="4">
        <f>_xlfn.XLOOKUP(Tabulka1[[#This Row],[ČÍSLO CLUBU]],'19.9.2024 Dýšina'!D:D,'19.9.2024 Dýšina'!J:J)</f>
        <v>0</v>
      </c>
      <c r="AF28" s="12">
        <f>Tabulka1[[#This Row],[TOP 3 (2)25]]+Tabulka1[[#This Row],[NETTO 17]]+Tabulka1[[#This Row],[BRUTTO  x2]]</f>
        <v>48</v>
      </c>
      <c r="AK28" s="39"/>
      <c r="AL28" s="30"/>
    </row>
    <row r="29" spans="1:38" x14ac:dyDescent="0.25">
      <c r="A29" s="57" t="s">
        <v>222</v>
      </c>
      <c r="B29" s="75" t="s">
        <v>4</v>
      </c>
      <c r="C29" s="75">
        <v>9801295</v>
      </c>
      <c r="D2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H29" s="12"/>
      <c r="M29" s="11"/>
      <c r="P29" s="12"/>
      <c r="Q29" s="4">
        <f>_xlfn.XLOOKUP(Tabulka1[[#This Row],[ČÍSLO CLUBU]],'18.7.2024'!D:D,'18.7.2024'!G:G)</f>
        <v>28</v>
      </c>
      <c r="R29" s="4">
        <f>_xlfn.XLOOKUP(Tabulka1[[#This Row],[ČÍSLO CLUBU]],'18.7.2024'!D:D,'18.7.2024'!I:I)</f>
        <v>40</v>
      </c>
      <c r="S29" s="4">
        <f>_xlfn.XLOOKUP(Tabulka1[[#This Row],[ČÍSLO CLUBU]],'18.7.2024'!D:D,'18.7.2024'!J:J)</f>
        <v>30</v>
      </c>
      <c r="T29" s="4">
        <f>Tabulka1[[#This Row],[BRUTTO 7]]+Tabulka1[[#This Row],[NETTO    8]]+Tabulka1[[#This Row],[TOP 3 (2)22]]</f>
        <v>98</v>
      </c>
      <c r="U29" s="11"/>
      <c r="X29" s="12"/>
      <c r="AC29" s="11"/>
      <c r="AF29" s="12"/>
      <c r="AG29" s="4">
        <f>_xlfn.XLOOKUP(Tabulka1[[#This Row],[ČÍSLO CLUBU]],'3.10.2024'!D:D,'3.10.2024'!G:G)</f>
        <v>22</v>
      </c>
      <c r="AH29" s="4">
        <f>_xlfn.XLOOKUP(Tabulka1[[#This Row],[ČÍSLO CLUBU]],'3.10.2024'!D:D,'3.10.2024'!I:I)</f>
        <v>33</v>
      </c>
      <c r="AI29" s="4">
        <f>_xlfn.XLOOKUP(Tabulka1[[#This Row],[ČÍSLO CLUBU]],'3.10.2024'!D:D,'3.10.2024'!J:J)</f>
        <v>20</v>
      </c>
      <c r="AJ29" s="4">
        <f>Tabulka1[[#This Row],[TOP 3 (2)26]]+Tabulka1[[#This Row],[NETTO 20]]+Tabulka1[[#This Row],[BRUTTO 19    ]]</f>
        <v>75</v>
      </c>
      <c r="AK29" s="33"/>
      <c r="AL29" s="30"/>
    </row>
    <row r="30" spans="1:38" x14ac:dyDescent="0.25">
      <c r="A30" s="92" t="s">
        <v>274</v>
      </c>
      <c r="B30" s="93" t="s">
        <v>4</v>
      </c>
      <c r="C30" s="93">
        <v>9803005</v>
      </c>
      <c r="D30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2</v>
      </c>
      <c r="E30" s="36"/>
      <c r="F30" s="36"/>
      <c r="G30" s="36"/>
      <c r="H30" s="38"/>
      <c r="I30" s="36"/>
      <c r="J30" s="36"/>
      <c r="K30" s="36"/>
      <c r="L30" s="36"/>
      <c r="M30" s="37"/>
      <c r="N30" s="36"/>
      <c r="O30" s="36"/>
      <c r="P30" s="38"/>
      <c r="Q30" s="36"/>
      <c r="R30" s="36"/>
      <c r="S30" s="36"/>
      <c r="T30" s="36"/>
      <c r="U30" s="37">
        <f>_xlfn.XLOOKUP(Tabulka1[[#This Row],[ČÍSLO CLUBU]],'8.8.2024'!D:D,'8.8.2024'!G:G)</f>
        <v>14</v>
      </c>
      <c r="V30" s="36">
        <f>_xlfn.XLOOKUP(Tabulka1[[#This Row],[ČÍSLO CLUBU]],'8.8.2024'!D:D,'8.8.2024'!I:I)</f>
        <v>32</v>
      </c>
      <c r="W30" s="36">
        <f>_xlfn.XLOOKUP(Tabulka1[[#This Row],[ČÍSLO CLUBU]],'8.8.2024'!D:D,'8.8.2024'!J:J)</f>
        <v>0</v>
      </c>
      <c r="X30" s="38">
        <f>Tabulka1[[#This Row],[TOP 3 (2)23]]+Tabulka1[[#This Row],[NETTO 11]]+Tabulka1[[#This Row],[BRUTTO 10 ]]</f>
        <v>46</v>
      </c>
      <c r="Y30" s="36"/>
      <c r="Z30" s="36"/>
      <c r="AA30" s="36"/>
      <c r="AB30" s="36"/>
      <c r="AC30" s="11"/>
      <c r="AF30" s="12"/>
      <c r="AG30" s="4">
        <f>_xlfn.XLOOKUP(Tabulka1[[#This Row],[ČÍSLO CLUBU]],'3.10.2024'!D:D,'3.10.2024'!G:G)</f>
        <v>12</v>
      </c>
      <c r="AH30" s="4">
        <f>_xlfn.XLOOKUP(Tabulka1[[#This Row],[ČÍSLO CLUBU]],'3.10.2024'!D:D,'3.10.2024'!I:I)</f>
        <v>25</v>
      </c>
      <c r="AI30" s="4">
        <f>_xlfn.XLOOKUP(Tabulka1[[#This Row],[ČÍSLO CLUBU]],'3.10.2024'!D:D,'3.10.2024'!J:J)</f>
        <v>0</v>
      </c>
      <c r="AJ30" s="4">
        <f>Tabulka1[[#This Row],[TOP 3 (2)26]]+Tabulka1[[#This Row],[NETTO 20]]+Tabulka1[[#This Row],[BRUTTO 19    ]]</f>
        <v>37</v>
      </c>
      <c r="AK30" s="39"/>
      <c r="AL30" s="30"/>
    </row>
    <row r="31" spans="1:38" x14ac:dyDescent="0.25">
      <c r="A31" s="57" t="s">
        <v>127</v>
      </c>
      <c r="B31" s="75" t="s">
        <v>24</v>
      </c>
      <c r="C31" s="75">
        <v>4401083</v>
      </c>
      <c r="D3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31" s="4">
        <f>_xlfn.XLOOKUP(Tabulka1[[#This Row],[ČÍSLO CLUBU]],'26.4.2024'!D:D,'26.4.2024'!G:G)</f>
        <v>12</v>
      </c>
      <c r="F31" s="4">
        <f>_xlfn.XLOOKUP(Tabulka1[[#This Row],[ČÍSLO CLUBU]],'26.4.2024'!D:D,'26.4.2024'!I:I)</f>
        <v>24</v>
      </c>
      <c r="G31" s="4">
        <f>_xlfn.XLOOKUP(Tabulka1[[#This Row],[ČÍSLO CLUBU]],'26.4.2024'!D:D,'26.4.2024'!J:J)</f>
        <v>0</v>
      </c>
      <c r="H31" s="12">
        <f>Tabulka1[[#This Row],[BRUTTO ]]+Tabulka1[[#This Row],[NETTO]]+Tabulka1[[#This Row],[TOP 3]]</f>
        <v>36</v>
      </c>
      <c r="M31" s="11"/>
      <c r="P31" s="12"/>
      <c r="U31" s="11"/>
      <c r="X31" s="12"/>
      <c r="AC31" s="11"/>
      <c r="AF31" s="12"/>
      <c r="AK31" s="33"/>
      <c r="AL31" s="45"/>
    </row>
    <row r="32" spans="1:38" x14ac:dyDescent="0.25">
      <c r="A32" s="57" t="s">
        <v>152</v>
      </c>
      <c r="B32" s="75" t="s">
        <v>153</v>
      </c>
      <c r="C32" s="75">
        <v>2401560</v>
      </c>
      <c r="D3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32" s="12"/>
      <c r="I32" s="4">
        <f>_xlfn.XLOOKUP(Tabulka1[[#This Row],[ČÍSLO CLUBU]],'23.5.2024'!D:D,'23.5.2024'!G:G)</f>
        <v>16</v>
      </c>
      <c r="J32" s="4">
        <f>_xlfn.XLOOKUP(Tabulka1[[#This Row],[ČÍSLO CLUBU]],'23.5.2024'!D:D,'23.5.2024'!I:I)</f>
        <v>29</v>
      </c>
      <c r="K32" s="4">
        <f>_xlfn.XLOOKUP(Tabulka1[[#This Row],[ČÍSLO CLUBU]],'23.5.2024'!D:D,'23.5.2024'!J:J)</f>
        <v>0</v>
      </c>
      <c r="L32" s="4">
        <f>Tabulka1[[#This Row],[BRUTTO]]+Tabulka1[[#This Row],[NETTO2]]+Tabulka1[[#This Row],[TOP 3 (2)]]</f>
        <v>45</v>
      </c>
      <c r="M32" s="11"/>
      <c r="P32" s="12"/>
      <c r="U32" s="11"/>
      <c r="X32" s="12"/>
      <c r="AC32" s="11"/>
      <c r="AF32" s="12"/>
      <c r="AK32" s="33"/>
      <c r="AL32" s="30"/>
    </row>
    <row r="33" spans="1:38" x14ac:dyDescent="0.25">
      <c r="A33" s="57" t="s">
        <v>211</v>
      </c>
      <c r="B33" s="75" t="s">
        <v>2</v>
      </c>
      <c r="C33" s="75">
        <v>15400034</v>
      </c>
      <c r="D3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33" s="12"/>
      <c r="M33" s="11">
        <f>_xlfn.XLOOKUP(Tabulka1[[#This Row],[ČÍSLO CLUBU]],'23.6.2024'!D:D,'23.6.2024'!G:G)</f>
        <v>7</v>
      </c>
      <c r="N33" s="4">
        <f>_xlfn.XLOOKUP(Tabulka1[[#This Row],[ČÍSLO CLUBU]],'23.6.2024'!D:D,'23.6.2024'!I:I)</f>
        <v>39</v>
      </c>
      <c r="O33" s="4">
        <f>_xlfn.XLOOKUP(Tabulka1[[#This Row],[ČÍSLO CLUBU]],'23.6.2024'!D:D,'23.6.2024'!J:J)</f>
        <v>20</v>
      </c>
      <c r="P33" s="12">
        <f>Tabulka1[[#This Row],[BRUTTO 4 ]]+Tabulka1[[#This Row],[NETTO    5]]+Tabulka1[[#This Row],[TOP 3 (2)2]]</f>
        <v>66</v>
      </c>
      <c r="U33" s="11"/>
      <c r="X33" s="12"/>
      <c r="AC33" s="11"/>
      <c r="AF33" s="12"/>
      <c r="AK33" s="33"/>
      <c r="AL33" s="30"/>
    </row>
    <row r="34" spans="1:38" x14ac:dyDescent="0.25">
      <c r="A34" s="57" t="s">
        <v>137</v>
      </c>
      <c r="B34" s="75" t="s">
        <v>0</v>
      </c>
      <c r="C34" s="75">
        <v>18001332</v>
      </c>
      <c r="D3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34" s="4">
        <f>_xlfn.XLOOKUP(Tabulka1[[#This Row],[ČÍSLO CLUBU]],'26.4.2024'!D:D,'26.4.2024'!G:G)</f>
        <v>5</v>
      </c>
      <c r="F34" s="4">
        <f>_xlfn.XLOOKUP(Tabulka1[[#This Row],[ČÍSLO CLUBU]],'26.4.2024'!D:D,'26.4.2024'!I:I)</f>
        <v>25</v>
      </c>
      <c r="G34" s="4">
        <f>_xlfn.XLOOKUP(Tabulka1[[#This Row],[ČÍSLO CLUBU]],'26.4.2024'!D:D,'26.4.2024'!J:J)</f>
        <v>0</v>
      </c>
      <c r="H34" s="12">
        <f>Tabulka1[[#This Row],[BRUTTO ]]+Tabulka1[[#This Row],[NETTO]]+Tabulka1[[#This Row],[TOP 3]]</f>
        <v>30</v>
      </c>
      <c r="M34" s="11"/>
      <c r="P34" s="12"/>
      <c r="U34" s="11"/>
      <c r="X34" s="12"/>
      <c r="AC34" s="11"/>
      <c r="AF34" s="12"/>
      <c r="AK34" s="33"/>
      <c r="AL34" s="30"/>
    </row>
    <row r="35" spans="1:38" x14ac:dyDescent="0.25">
      <c r="A35" s="57" t="s">
        <v>124</v>
      </c>
      <c r="B35" s="75" t="s">
        <v>0</v>
      </c>
      <c r="C35" s="75">
        <v>18001221</v>
      </c>
      <c r="D3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35" s="4">
        <f>_xlfn.XLOOKUP(Tabulka1[[#This Row],[ČÍSLO CLUBU]],'26.4.2024'!D:D,'26.4.2024'!G:G)</f>
        <v>15</v>
      </c>
      <c r="F35" s="4">
        <f>_xlfn.XLOOKUP(Tabulka1[[#This Row],[ČÍSLO CLUBU]],'26.4.2024'!D:D,'26.4.2024'!I:I)</f>
        <v>34</v>
      </c>
      <c r="G35" s="4">
        <f>_xlfn.XLOOKUP(Tabulka1[[#This Row],[ČÍSLO CLUBU]],'26.4.2024'!D:D,'26.4.2024'!J:J)</f>
        <v>30</v>
      </c>
      <c r="H35" s="12">
        <f>Tabulka1[[#This Row],[BRUTTO ]]+Tabulka1[[#This Row],[NETTO]]+Tabulka1[[#This Row],[TOP 3]]</f>
        <v>79</v>
      </c>
      <c r="M35" s="11"/>
      <c r="P35" s="12"/>
      <c r="U35" s="11"/>
      <c r="X35" s="12"/>
      <c r="AC35" s="11"/>
      <c r="AF35" s="12"/>
      <c r="AK35" s="33"/>
      <c r="AL35" s="45"/>
    </row>
    <row r="36" spans="1:38" x14ac:dyDescent="0.25">
      <c r="A36" s="57" t="s">
        <v>160</v>
      </c>
      <c r="B36" s="75" t="s">
        <v>24</v>
      </c>
      <c r="C36" s="75">
        <v>4400715</v>
      </c>
      <c r="D3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36" s="12"/>
      <c r="I36" s="4">
        <f>_xlfn.XLOOKUP(Tabulka1[[#This Row],[ČÍSLO CLUBU]],'23.5.2024'!D:D,'23.5.2024'!G:G)</f>
        <v>14</v>
      </c>
      <c r="J36" s="4">
        <f>_xlfn.XLOOKUP(Tabulka1[[#This Row],[ČÍSLO CLUBU]],'23.5.2024'!D:D,'23.5.2024'!I:I)</f>
        <v>45</v>
      </c>
      <c r="K36" s="4">
        <f>_xlfn.XLOOKUP(Tabulka1[[#This Row],[ČÍSLO CLUBU]],'23.5.2024'!D:D,'23.5.2024'!J:J)</f>
        <v>30</v>
      </c>
      <c r="L36" s="4">
        <f>Tabulka1[[#This Row],[BRUTTO]]+Tabulka1[[#This Row],[NETTO2]]+Tabulka1[[#This Row],[TOP 3 (2)]]</f>
        <v>89</v>
      </c>
      <c r="M36" s="11"/>
      <c r="P36" s="12"/>
      <c r="U36" s="11"/>
      <c r="X36" s="12"/>
      <c r="AC36" s="11"/>
      <c r="AF36" s="12"/>
      <c r="AK36" s="33"/>
      <c r="AL36" s="30"/>
    </row>
    <row r="37" spans="1:38" x14ac:dyDescent="0.25">
      <c r="A37" s="57" t="s">
        <v>44</v>
      </c>
      <c r="B37" s="75" t="s">
        <v>0</v>
      </c>
      <c r="C37" s="75">
        <v>18004154</v>
      </c>
      <c r="D3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37" s="4">
        <f>_xlfn.XLOOKUP(Tabulka1[[#This Row],[ČÍSLO CLUBU]],'26.4.2024'!D:D,'26.4.2024'!G:G)</f>
        <v>8</v>
      </c>
      <c r="F37" s="4">
        <f>_xlfn.XLOOKUP(Tabulka1[[#This Row],[ČÍSLO CLUBU]],'26.4.2024'!D:D,'26.4.2024'!I:I)</f>
        <v>23</v>
      </c>
      <c r="G37" s="4">
        <f>_xlfn.XLOOKUP(Tabulka1[[#This Row],[ČÍSLO CLUBU]],'26.4.2024'!D:D,'26.4.2024'!J:J)</f>
        <v>0</v>
      </c>
      <c r="H37" s="12">
        <f>Tabulka1[[#This Row],[BRUTTO ]]+Tabulka1[[#This Row],[NETTO]]+Tabulka1[[#This Row],[TOP 3]]</f>
        <v>31</v>
      </c>
      <c r="M37" s="11"/>
      <c r="P37" s="12"/>
      <c r="U37" s="11"/>
      <c r="X37" s="12"/>
      <c r="AC37" s="11"/>
      <c r="AF37" s="12"/>
      <c r="AK37" s="33"/>
      <c r="AL37" s="45"/>
    </row>
    <row r="38" spans="1:38" x14ac:dyDescent="0.25">
      <c r="A38" s="57" t="s">
        <v>158</v>
      </c>
      <c r="B38" s="75" t="s">
        <v>63</v>
      </c>
      <c r="C38" s="75">
        <v>5401280</v>
      </c>
      <c r="D3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38" s="12"/>
      <c r="I38" s="4">
        <f>_xlfn.XLOOKUP(Tabulka1[[#This Row],[ČÍSLO CLUBU]],'23.5.2024'!D:D,'23.5.2024'!G:G)</f>
        <v>14</v>
      </c>
      <c r="J38" s="4">
        <f>_xlfn.XLOOKUP(Tabulka1[[#This Row],[ČÍSLO CLUBU]],'23.5.2024'!D:D,'23.5.2024'!I:I)</f>
        <v>40</v>
      </c>
      <c r="K38" s="4">
        <f>_xlfn.XLOOKUP(Tabulka1[[#This Row],[ČÍSLO CLUBU]],'23.5.2024'!D:D,'23.5.2024'!J:J)</f>
        <v>20</v>
      </c>
      <c r="L38" s="4">
        <f>Tabulka1[[#This Row],[BRUTTO]]+Tabulka1[[#This Row],[NETTO2]]+Tabulka1[[#This Row],[TOP 3 (2)]]</f>
        <v>74</v>
      </c>
      <c r="M38" s="11"/>
      <c r="P38" s="12"/>
      <c r="U38" s="11"/>
      <c r="X38" s="12"/>
      <c r="AC38" s="11"/>
      <c r="AF38" s="12"/>
      <c r="AK38" s="33"/>
      <c r="AL38" s="30"/>
    </row>
    <row r="39" spans="1:38" x14ac:dyDescent="0.25">
      <c r="A39" s="57" t="s">
        <v>195</v>
      </c>
      <c r="B39" s="75" t="s">
        <v>43</v>
      </c>
      <c r="C39" s="75">
        <v>302469</v>
      </c>
      <c r="D3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39" s="12"/>
      <c r="M39" s="11">
        <f>_xlfn.XLOOKUP(Tabulka1[[#This Row],[ČÍSLO CLUBU]],'23.6.2024'!D:D,'23.6.2024'!G:G)</f>
        <v>14</v>
      </c>
      <c r="N39" s="4">
        <f>_xlfn.XLOOKUP(Tabulka1[[#This Row],[ČÍSLO CLUBU]],'23.6.2024'!D:D,'23.6.2024'!I:I)</f>
        <v>35</v>
      </c>
      <c r="O39" s="4">
        <f>_xlfn.XLOOKUP(Tabulka1[[#This Row],[ČÍSLO CLUBU]],'23.6.2024'!D:D,'23.6.2024'!J:J)</f>
        <v>0</v>
      </c>
      <c r="P39" s="12">
        <f>Tabulka1[[#This Row],[BRUTTO 4 ]]+Tabulka1[[#This Row],[NETTO    5]]+Tabulka1[[#This Row],[TOP 3 (2)2]]</f>
        <v>49</v>
      </c>
      <c r="U39" s="11"/>
      <c r="X39" s="12"/>
      <c r="AC39" s="11"/>
      <c r="AF39" s="12"/>
      <c r="AK39" s="33"/>
      <c r="AL39" s="30"/>
    </row>
    <row r="40" spans="1:38" x14ac:dyDescent="0.25">
      <c r="A40" s="57" t="s">
        <v>94</v>
      </c>
      <c r="B40" s="75" t="s">
        <v>43</v>
      </c>
      <c r="C40" s="75">
        <v>301742</v>
      </c>
      <c r="D40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40" s="36"/>
      <c r="F40" s="36"/>
      <c r="G40" s="36"/>
      <c r="H40" s="38"/>
      <c r="I40" s="36"/>
      <c r="J40" s="36"/>
      <c r="K40" s="36"/>
      <c r="L40" s="36"/>
      <c r="M40" s="37">
        <f>_xlfn.XLOOKUP(Tabulka1[[#This Row],[ČÍSLO CLUBU]],'23.6.2024'!D:D,'23.6.2024'!G:G)</f>
        <v>23</v>
      </c>
      <c r="N40" s="36">
        <f>_xlfn.XLOOKUP(Tabulka1[[#This Row],[ČÍSLO CLUBU]],'23.6.2024'!D:D,'23.6.2024'!I:I)</f>
        <v>37</v>
      </c>
      <c r="O40" s="36">
        <f>_xlfn.XLOOKUP(Tabulka1[[#This Row],[ČÍSLO CLUBU]],'23.6.2024'!D:D,'23.6.2024'!J:J)</f>
        <v>20</v>
      </c>
      <c r="P40" s="38">
        <f>Tabulka1[[#This Row],[BRUTTO 4 ]]+Tabulka1[[#This Row],[NETTO    5]]+Tabulka1[[#This Row],[TOP 3 (2)2]]</f>
        <v>80</v>
      </c>
      <c r="Q40" s="36"/>
      <c r="R40" s="36"/>
      <c r="S40" s="36"/>
      <c r="T40" s="36"/>
      <c r="U40" s="37"/>
      <c r="V40" s="36"/>
      <c r="W40" s="36"/>
      <c r="X40" s="38"/>
      <c r="Y40" s="36"/>
      <c r="Z40" s="36"/>
      <c r="AA40" s="36"/>
      <c r="AB40" s="36"/>
      <c r="AC40" s="11"/>
      <c r="AF40" s="12"/>
      <c r="AK40" s="39"/>
      <c r="AL40" s="30"/>
    </row>
    <row r="41" spans="1:38" x14ac:dyDescent="0.25">
      <c r="A41" s="57" t="s">
        <v>144</v>
      </c>
      <c r="B41" s="75" t="s">
        <v>0</v>
      </c>
      <c r="C41" s="75">
        <v>18003969</v>
      </c>
      <c r="D4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1" s="12"/>
      <c r="I41" s="4">
        <f>_xlfn.XLOOKUP(Tabulka1[[#This Row],[ČÍSLO CLUBU]],'23.5.2024'!D:D,'23.5.2024'!G:G)</f>
        <v>20</v>
      </c>
      <c r="J41" s="4">
        <f>_xlfn.XLOOKUP(Tabulka1[[#This Row],[ČÍSLO CLUBU]],'23.5.2024'!D:D,'23.5.2024'!I:I)</f>
        <v>39</v>
      </c>
      <c r="K41" s="4">
        <f>_xlfn.XLOOKUP(Tabulka1[[#This Row],[ČÍSLO CLUBU]],'23.5.2024'!D:D,'23.5.2024'!J:J)</f>
        <v>20</v>
      </c>
      <c r="L41" s="4">
        <f>Tabulka1[[#This Row],[BRUTTO]]+Tabulka1[[#This Row],[NETTO2]]+Tabulka1[[#This Row],[TOP 3 (2)]]</f>
        <v>79</v>
      </c>
      <c r="M41" s="11"/>
      <c r="P41" s="12"/>
      <c r="U41" s="11"/>
      <c r="X41" s="12"/>
      <c r="AC41" s="11"/>
      <c r="AF41" s="12"/>
      <c r="AK41" s="33"/>
      <c r="AL41" s="30"/>
    </row>
    <row r="42" spans="1:38" x14ac:dyDescent="0.25">
      <c r="A42" s="57" t="s">
        <v>101</v>
      </c>
      <c r="B42" s="75" t="s">
        <v>43</v>
      </c>
      <c r="C42" s="75">
        <v>302335</v>
      </c>
      <c r="D42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42" s="36"/>
      <c r="F42" s="36"/>
      <c r="G42" s="36"/>
      <c r="H42" s="38"/>
      <c r="I42" s="36"/>
      <c r="J42" s="36"/>
      <c r="K42" s="36"/>
      <c r="L42" s="36"/>
      <c r="M42" s="37">
        <f>_xlfn.XLOOKUP(Tabulka1[[#This Row],[ČÍSLO CLUBU]],'23.6.2024'!D:D,'23.6.2024'!G:G)</f>
        <v>6</v>
      </c>
      <c r="N42" s="36">
        <f>_xlfn.XLOOKUP(Tabulka1[[#This Row],[ČÍSLO CLUBU]],'23.6.2024'!D:D,'23.6.2024'!I:I)</f>
        <v>48</v>
      </c>
      <c r="O42" s="36">
        <f>_xlfn.XLOOKUP(Tabulka1[[#This Row],[ČÍSLO CLUBU]],'23.6.2024'!D:D,'23.6.2024'!J:J)</f>
        <v>0</v>
      </c>
      <c r="P42" s="38">
        <f>Tabulka1[[#This Row],[BRUTTO 4 ]]+Tabulka1[[#This Row],[NETTO    5]]+Tabulka1[[#This Row],[TOP 3 (2)2]]</f>
        <v>54</v>
      </c>
      <c r="Q42" s="36"/>
      <c r="R42" s="36"/>
      <c r="S42" s="36"/>
      <c r="T42" s="36"/>
      <c r="U42" s="37"/>
      <c r="V42" s="36"/>
      <c r="W42" s="36"/>
      <c r="X42" s="38"/>
      <c r="Y42" s="36"/>
      <c r="Z42" s="36"/>
      <c r="AA42" s="36"/>
      <c r="AB42" s="36"/>
      <c r="AC42" s="11"/>
      <c r="AF42" s="12"/>
      <c r="AK42" s="39"/>
      <c r="AL42" s="30"/>
    </row>
    <row r="43" spans="1:38" x14ac:dyDescent="0.25">
      <c r="A43" s="57" t="s">
        <v>139</v>
      </c>
      <c r="B43" s="75" t="s">
        <v>8</v>
      </c>
      <c r="C43" s="75">
        <v>19600118</v>
      </c>
      <c r="D4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3" s="12"/>
      <c r="I43" s="4">
        <f>_xlfn.XLOOKUP(Tabulka1[[#This Row],[ČÍSLO CLUBU]],'23.5.2024'!D:D,'23.5.2024'!G:G)</f>
        <v>24</v>
      </c>
      <c r="J43" s="4">
        <f>_xlfn.XLOOKUP(Tabulka1[[#This Row],[ČÍSLO CLUBU]],'23.5.2024'!D:D,'23.5.2024'!I:I)</f>
        <v>37</v>
      </c>
      <c r="K43" s="4">
        <f>_xlfn.XLOOKUP(Tabulka1[[#This Row],[ČÍSLO CLUBU]],'23.5.2024'!D:D,'23.5.2024'!J:J)</f>
        <v>10</v>
      </c>
      <c r="L43" s="4">
        <f>Tabulka1[[#This Row],[BRUTTO]]+Tabulka1[[#This Row],[NETTO2]]+Tabulka1[[#This Row],[TOP 3 (2)]]</f>
        <v>71</v>
      </c>
      <c r="M43" s="11"/>
      <c r="P43" s="12"/>
      <c r="U43" s="11"/>
      <c r="X43" s="12"/>
      <c r="AC43" s="11"/>
      <c r="AF43" s="12"/>
      <c r="AK43" s="33"/>
      <c r="AL43" s="30"/>
    </row>
    <row r="44" spans="1:38" x14ac:dyDescent="0.25">
      <c r="A44" s="57" t="s">
        <v>167</v>
      </c>
      <c r="B44" s="75" t="s">
        <v>4</v>
      </c>
      <c r="C44" s="75">
        <v>9812589</v>
      </c>
      <c r="D4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4" s="12"/>
      <c r="I44" s="4">
        <f>_xlfn.XLOOKUP(Tabulka1[[#This Row],[ČÍSLO CLUBU]],'23.5.2024'!D:D,'23.5.2024'!G:G)</f>
        <v>10</v>
      </c>
      <c r="J44" s="4">
        <f>_xlfn.XLOOKUP(Tabulka1[[#This Row],[ČÍSLO CLUBU]],'23.5.2024'!D:D,'23.5.2024'!I:I)</f>
        <v>23</v>
      </c>
      <c r="K44" s="4">
        <f>_xlfn.XLOOKUP(Tabulka1[[#This Row],[ČÍSLO CLUBU]],'23.5.2024'!D:D,'23.5.2024'!J:J)</f>
        <v>0</v>
      </c>
      <c r="L44" s="4">
        <f>Tabulka1[[#This Row],[BRUTTO]]+Tabulka1[[#This Row],[NETTO2]]+Tabulka1[[#This Row],[TOP 3 (2)]]</f>
        <v>33</v>
      </c>
      <c r="M44" s="11"/>
      <c r="P44" s="12"/>
      <c r="U44" s="11"/>
      <c r="X44" s="12"/>
      <c r="AC44" s="11"/>
      <c r="AF44" s="12"/>
      <c r="AK44" s="33"/>
      <c r="AL44" s="30"/>
    </row>
    <row r="45" spans="1:38" x14ac:dyDescent="0.25">
      <c r="A45" s="57" t="s">
        <v>164</v>
      </c>
      <c r="B45" s="75" t="s">
        <v>11</v>
      </c>
      <c r="C45" s="75">
        <v>5002345</v>
      </c>
      <c r="D4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5" s="12"/>
      <c r="I45" s="4">
        <f>_xlfn.XLOOKUP(Tabulka1[[#This Row],[ČÍSLO CLUBU]],'23.5.2024'!D:D,'23.5.2024'!G:G)</f>
        <v>13</v>
      </c>
      <c r="J45" s="4">
        <f>_xlfn.XLOOKUP(Tabulka1[[#This Row],[ČÍSLO CLUBU]],'23.5.2024'!D:D,'23.5.2024'!I:I)</f>
        <v>36</v>
      </c>
      <c r="K45" s="4">
        <f>_xlfn.XLOOKUP(Tabulka1[[#This Row],[ČÍSLO CLUBU]],'23.5.2024'!D:D,'23.5.2024'!J:J)</f>
        <v>0</v>
      </c>
      <c r="L45" s="4">
        <f>Tabulka1[[#This Row],[BRUTTO]]+Tabulka1[[#This Row],[NETTO2]]+Tabulka1[[#This Row],[TOP 3 (2)]]</f>
        <v>49</v>
      </c>
      <c r="M45" s="11"/>
      <c r="P45" s="12"/>
      <c r="U45" s="11"/>
      <c r="X45" s="12"/>
      <c r="AC45" s="11"/>
      <c r="AF45" s="12"/>
      <c r="AK45" s="33"/>
      <c r="AL45" s="30"/>
    </row>
    <row r="46" spans="1:38" ht="15.75" thickBot="1" x14ac:dyDescent="0.3">
      <c r="A46" s="57" t="s">
        <v>98</v>
      </c>
      <c r="B46" s="75" t="s">
        <v>43</v>
      </c>
      <c r="C46" s="75">
        <v>301327</v>
      </c>
      <c r="D4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6" s="12"/>
      <c r="M46" s="11">
        <f>_xlfn.XLOOKUP(Tabulka1[[#This Row],[ČÍSLO CLUBU]],'23.6.2024'!D:D,'23.6.2024'!G:G)</f>
        <v>10</v>
      </c>
      <c r="N46" s="4">
        <f>_xlfn.XLOOKUP(Tabulka1[[#This Row],[ČÍSLO CLUBU]],'23.6.2024'!D:D,'23.6.2024'!I:I)</f>
        <v>29</v>
      </c>
      <c r="O46" s="4">
        <f>_xlfn.XLOOKUP(Tabulka1[[#This Row],[ČÍSLO CLUBU]],'23.6.2024'!D:D,'23.6.2024'!J:J)</f>
        <v>0</v>
      </c>
      <c r="P46" s="12">
        <f>Tabulka1[[#This Row],[BRUTTO 4 ]]+Tabulka1[[#This Row],[NETTO    5]]+Tabulka1[[#This Row],[TOP 3 (2)2]]</f>
        <v>39</v>
      </c>
      <c r="U46" s="11"/>
      <c r="X46" s="12"/>
      <c r="AC46" s="11"/>
      <c r="AF46" s="12"/>
      <c r="AK46" s="33"/>
      <c r="AL46" s="30"/>
    </row>
    <row r="47" spans="1:38" ht="16.5" thickTop="1" thickBot="1" x14ac:dyDescent="0.3">
      <c r="A47" s="65" t="s">
        <v>51</v>
      </c>
      <c r="B47" s="76" t="s">
        <v>34</v>
      </c>
      <c r="C47" s="78">
        <v>13900018</v>
      </c>
      <c r="D4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7" s="12"/>
      <c r="M47" s="11">
        <f>_xlfn.XLOOKUP(Tabulka1[[#This Row],[ČÍSLO CLUBU]],'23.6.2024'!D:D,'23.6.2024'!G:G)</f>
        <v>8</v>
      </c>
      <c r="N47" s="4">
        <f>_xlfn.XLOOKUP(Tabulka1[[#This Row],[ČÍSLO CLUBU]],'23.6.2024'!D:D,'23.6.2024'!I:I)</f>
        <v>31</v>
      </c>
      <c r="O47" s="4">
        <f>_xlfn.XLOOKUP(Tabulka1[[#This Row],[ČÍSLO CLUBU]],'23.6.2024'!D:D,'23.6.2024'!J:J)</f>
        <v>0</v>
      </c>
      <c r="P47" s="12">
        <f>Tabulka1[[#This Row],[BRUTTO 4 ]]+Tabulka1[[#This Row],[NETTO    5]]+Tabulka1[[#This Row],[TOP 3 (2)2]]</f>
        <v>39</v>
      </c>
      <c r="U47" s="11"/>
      <c r="X47" s="12"/>
      <c r="AC47" s="11"/>
      <c r="AF47" s="12"/>
      <c r="AK47" s="33"/>
      <c r="AL47" s="30"/>
    </row>
    <row r="48" spans="1:38" ht="16.5" thickTop="1" thickBot="1" x14ac:dyDescent="0.3">
      <c r="A48" s="65" t="s">
        <v>38</v>
      </c>
      <c r="B48" s="76" t="s">
        <v>0</v>
      </c>
      <c r="C48" s="78">
        <v>18000836</v>
      </c>
      <c r="D4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8" s="12"/>
      <c r="M48" s="11">
        <f>_xlfn.XLOOKUP(Tabulka1[[#This Row],[ČÍSLO CLUBU]],'23.6.2024'!D:D,'23.6.2024'!G:G)</f>
        <v>6</v>
      </c>
      <c r="N48" s="4">
        <f>_xlfn.XLOOKUP(Tabulka1[[#This Row],[ČÍSLO CLUBU]],'23.6.2024'!D:D,'23.6.2024'!I:I)</f>
        <v>29</v>
      </c>
      <c r="O48" s="4">
        <f>_xlfn.XLOOKUP(Tabulka1[[#This Row],[ČÍSLO CLUBU]],'23.6.2024'!D:D,'23.6.2024'!J:J)</f>
        <v>0</v>
      </c>
      <c r="P48" s="12">
        <f>Tabulka1[[#This Row],[BRUTTO 4 ]]+Tabulka1[[#This Row],[NETTO    5]]+Tabulka1[[#This Row],[TOP 3 (2)2]]</f>
        <v>35</v>
      </c>
      <c r="U48" s="11"/>
      <c r="X48" s="12"/>
      <c r="AC48" s="11"/>
      <c r="AF48" s="12"/>
      <c r="AK48" s="33"/>
      <c r="AL48" s="30"/>
    </row>
    <row r="49" spans="1:38" ht="16.5" thickTop="1" thickBot="1" x14ac:dyDescent="0.3">
      <c r="A49" s="65" t="s">
        <v>10</v>
      </c>
      <c r="B49" s="76" t="s">
        <v>1</v>
      </c>
      <c r="C49" s="78">
        <v>10301552</v>
      </c>
      <c r="D4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49" s="12"/>
      <c r="M49" s="11"/>
      <c r="P49" s="12"/>
      <c r="Q49" s="4">
        <f>_xlfn.XLOOKUP(Tabulka1[[#This Row],[ČÍSLO CLUBU]],'18.7.2024'!D:D,'18.7.2024'!G:G)</f>
        <v>5</v>
      </c>
      <c r="R49" s="4">
        <f>_xlfn.XLOOKUP(Tabulka1[[#This Row],[ČÍSLO CLUBU]],'18.7.2024'!D:D,'18.7.2024'!I:I)</f>
        <v>19</v>
      </c>
      <c r="S49" s="4">
        <f>_xlfn.XLOOKUP(Tabulka1[[#This Row],[ČÍSLO CLUBU]],'18.7.2024'!D:D,'18.7.2024'!J:J)</f>
        <v>0</v>
      </c>
      <c r="T49" s="4">
        <f>Tabulka1[[#This Row],[BRUTTO 7]]+Tabulka1[[#This Row],[NETTO    8]]+Tabulka1[[#This Row],[TOP 3 (2)22]]</f>
        <v>24</v>
      </c>
      <c r="U49" s="11"/>
      <c r="X49" s="12"/>
      <c r="AC49" s="11"/>
      <c r="AF49" s="12"/>
      <c r="AK49" s="33"/>
      <c r="AL49" s="30"/>
    </row>
    <row r="50" spans="1:38" ht="16.5" thickTop="1" thickBot="1" x14ac:dyDescent="0.3">
      <c r="A50" s="65" t="s">
        <v>205</v>
      </c>
      <c r="B50" s="76" t="s">
        <v>43</v>
      </c>
      <c r="C50" s="78">
        <v>302314</v>
      </c>
      <c r="D5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0" s="12"/>
      <c r="M50" s="11">
        <f>_xlfn.XLOOKUP(Tabulka1[[#This Row],[ČÍSLO CLUBU]],'23.6.2024'!D:D,'23.6.2024'!G:G)</f>
        <v>8</v>
      </c>
      <c r="N50" s="4">
        <f>_xlfn.XLOOKUP(Tabulka1[[#This Row],[ČÍSLO CLUBU]],'23.6.2024'!D:D,'23.6.2024'!I:I)</f>
        <v>36</v>
      </c>
      <c r="O50" s="4">
        <f>_xlfn.XLOOKUP(Tabulka1[[#This Row],[ČÍSLO CLUBU]],'23.6.2024'!D:D,'23.6.2024'!J:J)</f>
        <v>20</v>
      </c>
      <c r="P50" s="12">
        <f>Tabulka1[[#This Row],[BRUTTO 4 ]]+Tabulka1[[#This Row],[NETTO    5]]+Tabulka1[[#This Row],[TOP 3 (2)2]]</f>
        <v>64</v>
      </c>
      <c r="U50" s="11"/>
      <c r="X50" s="12"/>
      <c r="AC50" s="11"/>
      <c r="AF50" s="12"/>
      <c r="AK50" s="33"/>
      <c r="AL50" s="30"/>
    </row>
    <row r="51" spans="1:38" ht="16.5" thickTop="1" thickBot="1" x14ac:dyDescent="0.3">
      <c r="A51" s="65" t="s">
        <v>95</v>
      </c>
      <c r="B51" s="76" t="s">
        <v>43</v>
      </c>
      <c r="C51" s="78">
        <v>302103</v>
      </c>
      <c r="D5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1" s="12"/>
      <c r="M51" s="11">
        <f>_xlfn.XLOOKUP(Tabulka1[[#This Row],[ČÍSLO CLUBU]],'23.6.2024'!D:D,'23.6.2024'!G:G)</f>
        <v>7</v>
      </c>
      <c r="N51" s="4">
        <f>_xlfn.XLOOKUP(Tabulka1[[#This Row],[ČÍSLO CLUBU]],'23.6.2024'!D:D,'23.6.2024'!I:I)</f>
        <v>26</v>
      </c>
      <c r="O51" s="4">
        <f>_xlfn.XLOOKUP(Tabulka1[[#This Row],[ČÍSLO CLUBU]],'23.6.2024'!D:D,'23.6.2024'!J:J)</f>
        <v>0</v>
      </c>
      <c r="P51" s="12">
        <f>Tabulka1[[#This Row],[BRUTTO 4 ]]+Tabulka1[[#This Row],[NETTO    5]]+Tabulka1[[#This Row],[TOP 3 (2)2]]</f>
        <v>33</v>
      </c>
      <c r="U51" s="11"/>
      <c r="X51" s="12"/>
      <c r="AC51" s="11"/>
      <c r="AF51" s="12"/>
      <c r="AK51" s="33"/>
      <c r="AL51" s="30"/>
    </row>
    <row r="52" spans="1:38" ht="16.5" thickTop="1" thickBot="1" x14ac:dyDescent="0.3">
      <c r="A52" s="65" t="s">
        <v>113</v>
      </c>
      <c r="B52" s="76" t="s">
        <v>0</v>
      </c>
      <c r="C52" s="78">
        <v>18004726</v>
      </c>
      <c r="D5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52" s="4">
        <f>_xlfn.XLOOKUP(Tabulka1[[#This Row],[ČÍSLO CLUBU]],'26.4.2024'!D:D,'26.4.2024'!G:G)</f>
        <v>25</v>
      </c>
      <c r="F52" s="4">
        <f>_xlfn.XLOOKUP(Tabulka1[[#This Row],[ČÍSLO CLUBU]],'26.4.2024'!D:D,'26.4.2024'!I:I)</f>
        <v>34</v>
      </c>
      <c r="G52" s="4">
        <f>_xlfn.XLOOKUP(Tabulka1[[#This Row],[ČÍSLO CLUBU]],'26.4.2024'!D:D,'26.4.2024'!J:J)</f>
        <v>0</v>
      </c>
      <c r="H52" s="12">
        <f>Tabulka1[[#This Row],[BRUTTO ]]+Tabulka1[[#This Row],[NETTO]]+Tabulka1[[#This Row],[TOP 3]]</f>
        <v>59</v>
      </c>
      <c r="M52" s="11"/>
      <c r="P52" s="12"/>
      <c r="U52" s="11"/>
      <c r="X52" s="12"/>
      <c r="AC52" s="11"/>
      <c r="AF52" s="12"/>
      <c r="AK52" s="33"/>
      <c r="AL52" s="29"/>
    </row>
    <row r="53" spans="1:38" ht="16.5" thickTop="1" thickBot="1" x14ac:dyDescent="0.3">
      <c r="A53" s="65" t="s">
        <v>147</v>
      </c>
      <c r="B53" s="76" t="s">
        <v>63</v>
      </c>
      <c r="C53" s="78">
        <v>5400751</v>
      </c>
      <c r="D5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3" s="12"/>
      <c r="I53" s="4">
        <f>_xlfn.XLOOKUP(Tabulka1[[#This Row],[ČÍSLO CLUBU]],'23.5.2024'!D:D,'23.5.2024'!G:G)</f>
        <v>17</v>
      </c>
      <c r="J53" s="4">
        <f>_xlfn.XLOOKUP(Tabulka1[[#This Row],[ČÍSLO CLUBU]],'23.5.2024'!D:D,'23.5.2024'!I:I)</f>
        <v>37</v>
      </c>
      <c r="K53" s="4">
        <f>_xlfn.XLOOKUP(Tabulka1[[#This Row],[ČÍSLO CLUBU]],'23.5.2024'!D:D,'23.5.2024'!J:J)</f>
        <v>10</v>
      </c>
      <c r="L53" s="4">
        <f>Tabulka1[[#This Row],[BRUTTO]]+Tabulka1[[#This Row],[NETTO2]]+Tabulka1[[#This Row],[TOP 3 (2)]]</f>
        <v>64</v>
      </c>
      <c r="M53" s="11"/>
      <c r="P53" s="12"/>
      <c r="U53" s="11"/>
      <c r="X53" s="12"/>
      <c r="AC53" s="11"/>
      <c r="AF53" s="12"/>
      <c r="AK53" s="33"/>
      <c r="AL53" s="30"/>
    </row>
    <row r="54" spans="1:38" ht="16.5" thickTop="1" thickBot="1" x14ac:dyDescent="0.3">
      <c r="A54" s="65" t="s">
        <v>97</v>
      </c>
      <c r="B54" s="76" t="s">
        <v>43</v>
      </c>
      <c r="C54" s="78">
        <v>302105</v>
      </c>
      <c r="D54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54" s="36"/>
      <c r="F54" s="36"/>
      <c r="G54" s="36"/>
      <c r="H54" s="38"/>
      <c r="I54" s="36"/>
      <c r="J54" s="36"/>
      <c r="K54" s="36"/>
      <c r="L54" s="36"/>
      <c r="M54" s="37">
        <f>_xlfn.XLOOKUP(Tabulka1[[#This Row],[ČÍSLO CLUBU]],'23.6.2024'!D:D,'23.6.2024'!G:G)</f>
        <v>11</v>
      </c>
      <c r="N54" s="36">
        <f>_xlfn.XLOOKUP(Tabulka1[[#This Row],[ČÍSLO CLUBU]],'23.6.2024'!D:D,'23.6.2024'!I:I)</f>
        <v>41</v>
      </c>
      <c r="O54" s="36">
        <f>_xlfn.XLOOKUP(Tabulka1[[#This Row],[ČÍSLO CLUBU]],'23.6.2024'!D:D,'23.6.2024'!J:J)</f>
        <v>30</v>
      </c>
      <c r="P54" s="38">
        <f>Tabulka1[[#This Row],[BRUTTO 4 ]]+Tabulka1[[#This Row],[NETTO    5]]+Tabulka1[[#This Row],[TOP 3 (2)2]]</f>
        <v>82</v>
      </c>
      <c r="Q54" s="36"/>
      <c r="R54" s="36"/>
      <c r="S54" s="36"/>
      <c r="T54" s="36"/>
      <c r="U54" s="37"/>
      <c r="V54" s="36"/>
      <c r="W54" s="36"/>
      <c r="X54" s="38"/>
      <c r="Y54" s="36"/>
      <c r="Z54" s="36"/>
      <c r="AA54" s="36"/>
      <c r="AB54" s="36"/>
      <c r="AC54" s="11"/>
      <c r="AF54" s="12"/>
      <c r="AK54" s="39"/>
      <c r="AL54" s="30"/>
    </row>
    <row r="55" spans="1:38" ht="16.5" thickTop="1" thickBot="1" x14ac:dyDescent="0.3">
      <c r="A55" s="65" t="s">
        <v>57</v>
      </c>
      <c r="B55" s="76" t="s">
        <v>25</v>
      </c>
      <c r="C55" s="78">
        <v>12201401</v>
      </c>
      <c r="D5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5" s="12"/>
      <c r="I55" s="4">
        <f>_xlfn.XLOOKUP(Tabulka1[[#This Row],[ČÍSLO CLUBU]],'23.5.2024'!D:D,'23.5.2024'!G:G)</f>
        <v>10</v>
      </c>
      <c r="J55" s="4">
        <f>_xlfn.XLOOKUP(Tabulka1[[#This Row],[ČÍSLO CLUBU]],'23.5.2024'!D:D,'23.5.2024'!I:I)</f>
        <v>25</v>
      </c>
      <c r="K55" s="4">
        <f>_xlfn.XLOOKUP(Tabulka1[[#This Row],[ČÍSLO CLUBU]],'23.5.2024'!D:D,'23.5.2024'!J:J)</f>
        <v>0</v>
      </c>
      <c r="L55" s="4">
        <f>Tabulka1[[#This Row],[BRUTTO]]+Tabulka1[[#This Row],[NETTO2]]+Tabulka1[[#This Row],[TOP 3 (2)]]</f>
        <v>35</v>
      </c>
      <c r="M55" s="11"/>
      <c r="P55" s="12"/>
      <c r="U55" s="11"/>
      <c r="X55" s="12"/>
      <c r="AC55" s="11"/>
      <c r="AF55" s="12"/>
      <c r="AK55" s="33"/>
      <c r="AL55" s="30"/>
    </row>
    <row r="56" spans="1:38" ht="16.5" thickTop="1" thickBot="1" x14ac:dyDescent="0.3">
      <c r="A56" s="65" t="s">
        <v>53</v>
      </c>
      <c r="B56" s="76" t="s">
        <v>9</v>
      </c>
      <c r="C56" s="78">
        <v>1200471</v>
      </c>
      <c r="D56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56" s="36"/>
      <c r="F56" s="36"/>
      <c r="G56" s="36"/>
      <c r="H56" s="38"/>
      <c r="I56" s="36"/>
      <c r="J56" s="36"/>
      <c r="K56" s="36"/>
      <c r="L56" s="36"/>
      <c r="M56" s="37"/>
      <c r="N56" s="36"/>
      <c r="O56" s="36"/>
      <c r="P56" s="38"/>
      <c r="Q56" s="36">
        <f>_xlfn.XLOOKUP(Tabulka1[[#This Row],[ČÍSLO CLUBU]],'18.7.2024'!D:D,'18.7.2024'!G:G)</f>
        <v>35</v>
      </c>
      <c r="R56" s="36">
        <f>_xlfn.XLOOKUP(Tabulka1[[#This Row],[ČÍSLO CLUBU]],'18.7.2024'!D:D,'18.7.2024'!I:I)</f>
        <v>37</v>
      </c>
      <c r="S56" s="36">
        <f>_xlfn.XLOOKUP(Tabulka1[[#This Row],[ČÍSLO CLUBU]],'18.7.2024'!D:D,'18.7.2024'!J:J)</f>
        <v>20</v>
      </c>
      <c r="T56" s="36">
        <f>Tabulka1[[#This Row],[BRUTTO 7]]+Tabulka1[[#This Row],[NETTO    8]]+Tabulka1[[#This Row],[TOP 3 (2)22]]</f>
        <v>92</v>
      </c>
      <c r="U56" s="37"/>
      <c r="V56" s="36"/>
      <c r="W56" s="36"/>
      <c r="X56" s="38"/>
      <c r="Y56" s="36"/>
      <c r="Z56" s="36"/>
      <c r="AA56" s="36"/>
      <c r="AB56" s="36"/>
      <c r="AC56" s="11"/>
      <c r="AF56" s="12"/>
      <c r="AK56" s="39"/>
      <c r="AL56" s="30"/>
    </row>
    <row r="57" spans="1:38" ht="16.5" thickTop="1" thickBot="1" x14ac:dyDescent="0.3">
      <c r="A57" s="65" t="s">
        <v>216</v>
      </c>
      <c r="B57" s="76" t="s">
        <v>43</v>
      </c>
      <c r="C57" s="78">
        <v>302279</v>
      </c>
      <c r="D5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7" s="12"/>
      <c r="M57" s="11">
        <f>_xlfn.XLOOKUP(Tabulka1[[#This Row],[ČÍSLO CLUBU]],'23.6.2024'!D:D,'23.6.2024'!G:G)</f>
        <v>4</v>
      </c>
      <c r="N57" s="4">
        <f>_xlfn.XLOOKUP(Tabulka1[[#This Row],[ČÍSLO CLUBU]],'23.6.2024'!D:D,'23.6.2024'!I:I)</f>
        <v>29</v>
      </c>
      <c r="O57" s="4">
        <f>_xlfn.XLOOKUP(Tabulka1[[#This Row],[ČÍSLO CLUBU]],'23.6.2024'!D:D,'23.6.2024'!J:J)</f>
        <v>0</v>
      </c>
      <c r="P57" s="12">
        <f>Tabulka1[[#This Row],[BRUTTO 4 ]]+Tabulka1[[#This Row],[NETTO    5]]+Tabulka1[[#This Row],[TOP 3 (2)2]]</f>
        <v>33</v>
      </c>
      <c r="U57" s="11"/>
      <c r="X57" s="12"/>
      <c r="AC57" s="11"/>
      <c r="AF57" s="12"/>
      <c r="AK57" s="33"/>
      <c r="AL57" s="30"/>
    </row>
    <row r="58" spans="1:38" ht="15.75" thickTop="1" x14ac:dyDescent="0.25">
      <c r="A58" s="71" t="s">
        <v>182</v>
      </c>
      <c r="B58" s="75" t="s">
        <v>11</v>
      </c>
      <c r="C58" s="75">
        <v>5002072</v>
      </c>
      <c r="D5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8" s="12"/>
      <c r="I58" s="4">
        <f>_xlfn.XLOOKUP(Tabulka1[[#This Row],[ČÍSLO CLUBU]],'23.5.2024'!D:D,'23.5.2024'!G:G)</f>
        <v>7</v>
      </c>
      <c r="J58" s="4">
        <f>_xlfn.XLOOKUP(Tabulka1[[#This Row],[ČÍSLO CLUBU]],'23.5.2024'!D:D,'23.5.2024'!I:I)</f>
        <v>32</v>
      </c>
      <c r="K58" s="4">
        <f>_xlfn.XLOOKUP(Tabulka1[[#This Row],[ČÍSLO CLUBU]],'23.5.2024'!D:D,'23.5.2024'!J:J)</f>
        <v>0</v>
      </c>
      <c r="L58" s="4">
        <f>Tabulka1[[#This Row],[BRUTTO]]+Tabulka1[[#This Row],[NETTO2]]+Tabulka1[[#This Row],[TOP 3 (2)]]</f>
        <v>39</v>
      </c>
      <c r="M58" s="11"/>
      <c r="P58" s="12"/>
      <c r="U58" s="11"/>
      <c r="X58" s="12"/>
      <c r="AC58" s="11"/>
      <c r="AF58" s="12"/>
      <c r="AK58" s="33"/>
      <c r="AL58" s="30"/>
    </row>
    <row r="59" spans="1:38" x14ac:dyDescent="0.25">
      <c r="A59" s="71" t="s">
        <v>209</v>
      </c>
      <c r="B59" s="75" t="s">
        <v>47</v>
      </c>
      <c r="C59" s="75">
        <v>902713</v>
      </c>
      <c r="D5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59" s="12"/>
      <c r="M59" s="11">
        <f>_xlfn.XLOOKUP(Tabulka1[[#This Row],[ČÍSLO CLUBU]],'23.6.2024'!D:D,'23.6.2024'!G:G)</f>
        <v>7</v>
      </c>
      <c r="N59" s="4">
        <f>_xlfn.XLOOKUP(Tabulka1[[#This Row],[ČÍSLO CLUBU]],'23.6.2024'!D:D,'23.6.2024'!I:I)</f>
        <v>27</v>
      </c>
      <c r="O59" s="4">
        <f>_xlfn.XLOOKUP(Tabulka1[[#This Row],[ČÍSLO CLUBU]],'23.6.2024'!D:D,'23.6.2024'!J:J)</f>
        <v>0</v>
      </c>
      <c r="P59" s="12">
        <f>Tabulka1[[#This Row],[BRUTTO 4 ]]+Tabulka1[[#This Row],[NETTO    5]]+Tabulka1[[#This Row],[TOP 3 (2)2]]</f>
        <v>34</v>
      </c>
      <c r="U59" s="11"/>
      <c r="X59" s="12"/>
      <c r="AC59" s="11"/>
      <c r="AF59" s="12"/>
      <c r="AK59" s="33"/>
      <c r="AL59" s="30"/>
    </row>
    <row r="60" spans="1:38" x14ac:dyDescent="0.25">
      <c r="A60" s="71" t="s">
        <v>240</v>
      </c>
      <c r="B60" s="75" t="s">
        <v>36</v>
      </c>
      <c r="C60" s="75">
        <v>22600025</v>
      </c>
      <c r="D6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0" s="12"/>
      <c r="M60" s="11"/>
      <c r="P60" s="12"/>
      <c r="Q60" s="4">
        <f>_xlfn.XLOOKUP(Tabulka1[[#This Row],[ČÍSLO CLUBU]],'18.7.2024'!D:D,'18.7.2024'!G:G)</f>
        <v>7</v>
      </c>
      <c r="R60" s="4">
        <f>_xlfn.XLOOKUP(Tabulka1[[#This Row],[ČÍSLO CLUBU]],'18.7.2024'!D:D,'18.7.2024'!I:I)</f>
        <v>29</v>
      </c>
      <c r="S60" s="4">
        <f>_xlfn.XLOOKUP(Tabulka1[[#This Row],[ČÍSLO CLUBU]],'18.7.2024'!D:D,'18.7.2024'!J:J)</f>
        <v>0</v>
      </c>
      <c r="T60" s="4">
        <f>Tabulka1[[#This Row],[BRUTTO 7]]+Tabulka1[[#This Row],[NETTO    8]]+Tabulka1[[#This Row],[TOP 3 (2)22]]</f>
        <v>36</v>
      </c>
      <c r="U60" s="11"/>
      <c r="X60" s="12"/>
      <c r="AC60" s="11"/>
      <c r="AF60" s="12"/>
      <c r="AK60" s="33"/>
      <c r="AL60" s="30"/>
    </row>
    <row r="61" spans="1:38" x14ac:dyDescent="0.25">
      <c r="A61" s="71" t="s">
        <v>233</v>
      </c>
      <c r="B61" s="75" t="s">
        <v>54</v>
      </c>
      <c r="C61" s="75">
        <v>16300893</v>
      </c>
      <c r="D6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1" s="12"/>
      <c r="M61" s="11"/>
      <c r="P61" s="12"/>
      <c r="Q61" s="4">
        <f>_xlfn.XLOOKUP(Tabulka1[[#This Row],[ČÍSLO CLUBU]],'18.7.2024'!D:D,'18.7.2024'!G:G)</f>
        <v>17</v>
      </c>
      <c r="R61" s="4">
        <f>_xlfn.XLOOKUP(Tabulka1[[#This Row],[ČÍSLO CLUBU]],'18.7.2024'!D:D,'18.7.2024'!I:I)</f>
        <v>38</v>
      </c>
      <c r="S61" s="4">
        <f>_xlfn.XLOOKUP(Tabulka1[[#This Row],[ČÍSLO CLUBU]],'18.7.2024'!D:D,'18.7.2024'!J:J)</f>
        <v>10</v>
      </c>
      <c r="T61" s="4">
        <f>Tabulka1[[#This Row],[BRUTTO 7]]+Tabulka1[[#This Row],[NETTO    8]]+Tabulka1[[#This Row],[TOP 3 (2)22]]</f>
        <v>65</v>
      </c>
      <c r="U61" s="11"/>
      <c r="X61" s="12"/>
      <c r="AC61" s="11"/>
      <c r="AF61" s="12"/>
      <c r="AK61" s="33"/>
      <c r="AL61" s="30"/>
    </row>
    <row r="62" spans="1:38" x14ac:dyDescent="0.25">
      <c r="A62" s="71" t="s">
        <v>35</v>
      </c>
      <c r="B62" s="75" t="s">
        <v>36</v>
      </c>
      <c r="C62" s="75">
        <v>22600013</v>
      </c>
      <c r="D6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2" s="12"/>
      <c r="M62" s="11"/>
      <c r="P62" s="12"/>
      <c r="Q62" s="4">
        <f>_xlfn.XLOOKUP(Tabulka1[[#This Row],[ČÍSLO CLUBU]],'18.7.2024'!D:D,'18.7.2024'!G:G)</f>
        <v>21</v>
      </c>
      <c r="R62" s="4">
        <f>_xlfn.XLOOKUP(Tabulka1[[#This Row],[ČÍSLO CLUBU]],'18.7.2024'!D:D,'18.7.2024'!I:I)</f>
        <v>38</v>
      </c>
      <c r="S62" s="4">
        <f>_xlfn.XLOOKUP(Tabulka1[[#This Row],[ČÍSLO CLUBU]],'18.7.2024'!D:D,'18.7.2024'!J:J)</f>
        <v>0</v>
      </c>
      <c r="T62" s="4">
        <f>Tabulka1[[#This Row],[BRUTTO 7]]+Tabulka1[[#This Row],[NETTO    8]]+Tabulka1[[#This Row],[TOP 3 (2)22]]</f>
        <v>59</v>
      </c>
      <c r="U62" s="11"/>
      <c r="X62" s="12"/>
      <c r="AC62" s="11"/>
      <c r="AF62" s="12"/>
      <c r="AK62" s="33"/>
      <c r="AL62" s="30"/>
    </row>
    <row r="63" spans="1:38" x14ac:dyDescent="0.25">
      <c r="A63" s="71" t="s">
        <v>33</v>
      </c>
      <c r="B63" s="75" t="s">
        <v>34</v>
      </c>
      <c r="C63" s="75">
        <v>13900253</v>
      </c>
      <c r="D6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3" s="12"/>
      <c r="M63" s="11"/>
      <c r="P63" s="12"/>
      <c r="Q63" s="4">
        <f>_xlfn.XLOOKUP(Tabulka1[[#This Row],[ČÍSLO CLUBU]],'18.7.2024'!D:D,'18.7.2024'!G:G)</f>
        <v>10</v>
      </c>
      <c r="R63" s="4">
        <f>_xlfn.XLOOKUP(Tabulka1[[#This Row],[ČÍSLO CLUBU]],'18.7.2024'!D:D,'18.7.2024'!I:I)</f>
        <v>29</v>
      </c>
      <c r="S63" s="4">
        <f>_xlfn.XLOOKUP(Tabulka1[[#This Row],[ČÍSLO CLUBU]],'18.7.2024'!D:D,'18.7.2024'!J:J)</f>
        <v>0</v>
      </c>
      <c r="T63" s="4">
        <f>Tabulka1[[#This Row],[BRUTTO 7]]+Tabulka1[[#This Row],[NETTO    8]]+Tabulka1[[#This Row],[TOP 3 (2)22]]</f>
        <v>39</v>
      </c>
      <c r="U63" s="11"/>
      <c r="X63" s="12"/>
      <c r="AC63" s="11"/>
      <c r="AF63" s="12"/>
      <c r="AK63" s="33"/>
      <c r="AL63" s="30"/>
    </row>
    <row r="64" spans="1:38" x14ac:dyDescent="0.25">
      <c r="A64" s="71" t="s">
        <v>155</v>
      </c>
      <c r="B64" s="75" t="s">
        <v>156</v>
      </c>
      <c r="C64" s="75">
        <v>3501611</v>
      </c>
      <c r="D6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4" s="12"/>
      <c r="I64" s="4">
        <f>_xlfn.XLOOKUP(Tabulka1[[#This Row],[ČÍSLO CLUBU]],'23.5.2024'!D:D,'23.5.2024'!G:G)</f>
        <v>14</v>
      </c>
      <c r="J64" s="4">
        <f>_xlfn.XLOOKUP(Tabulka1[[#This Row],[ČÍSLO CLUBU]],'23.5.2024'!D:D,'23.5.2024'!I:I)</f>
        <v>29</v>
      </c>
      <c r="K64" s="4">
        <f>_xlfn.XLOOKUP(Tabulka1[[#This Row],[ČÍSLO CLUBU]],'23.5.2024'!D:D,'23.5.2024'!J:J)</f>
        <v>0</v>
      </c>
      <c r="L64" s="4">
        <f>Tabulka1[[#This Row],[BRUTTO]]+Tabulka1[[#This Row],[NETTO2]]+Tabulka1[[#This Row],[TOP 3 (2)]]</f>
        <v>43</v>
      </c>
      <c r="M64" s="11"/>
      <c r="P64" s="12"/>
      <c r="U64" s="11"/>
      <c r="X64" s="12"/>
      <c r="AC64" s="11"/>
      <c r="AF64" s="12"/>
      <c r="AK64" s="33"/>
      <c r="AL64" s="30"/>
    </row>
    <row r="65" spans="1:38" x14ac:dyDescent="0.25">
      <c r="A65" s="71" t="s">
        <v>174</v>
      </c>
      <c r="B65" s="75" t="s">
        <v>175</v>
      </c>
      <c r="C65" s="75">
        <v>21300152</v>
      </c>
      <c r="D6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5" s="12"/>
      <c r="I65" s="4">
        <f>_xlfn.XLOOKUP(Tabulka1[[#This Row],[ČÍSLO CLUBU]],'23.5.2024'!D:D,'23.5.2024'!G:G)</f>
        <v>10</v>
      </c>
      <c r="J65" s="4">
        <f>_xlfn.XLOOKUP(Tabulka1[[#This Row],[ČÍSLO CLUBU]],'23.5.2024'!D:D,'23.5.2024'!I:I)</f>
        <v>29</v>
      </c>
      <c r="K65" s="4">
        <f>_xlfn.XLOOKUP(Tabulka1[[#This Row],[ČÍSLO CLUBU]],'23.5.2024'!D:D,'23.5.2024'!J:J)</f>
        <v>0</v>
      </c>
      <c r="L65" s="4">
        <f>Tabulka1[[#This Row],[BRUTTO]]+Tabulka1[[#This Row],[NETTO2]]+Tabulka1[[#This Row],[TOP 3 (2)]]</f>
        <v>39</v>
      </c>
      <c r="M65" s="11"/>
      <c r="P65" s="12"/>
      <c r="U65" s="11"/>
      <c r="X65" s="12"/>
      <c r="AC65" s="11"/>
      <c r="AF65" s="12"/>
      <c r="AK65" s="33"/>
      <c r="AL65" s="30"/>
    </row>
    <row r="66" spans="1:38" ht="15.75" thickBot="1" x14ac:dyDescent="0.3">
      <c r="A66" s="73" t="s">
        <v>134</v>
      </c>
      <c r="B66" s="77" t="s">
        <v>135</v>
      </c>
      <c r="C66" s="77">
        <v>5701397</v>
      </c>
      <c r="D6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66" s="4">
        <f>_xlfn.XLOOKUP(Tabulka1[[#This Row],[ČÍSLO CLUBU]],'26.4.2024'!D:D,'26.4.2024'!G:G)</f>
        <v>6</v>
      </c>
      <c r="F66" s="4">
        <f>_xlfn.XLOOKUP(Tabulka1[[#This Row],[ČÍSLO CLUBU]],'26.4.2024'!D:D,'26.4.2024'!I:I)</f>
        <v>23</v>
      </c>
      <c r="G66" s="4">
        <f>_xlfn.XLOOKUP(Tabulka1[[#This Row],[ČÍSLO CLUBU]],'26.4.2024'!D:D,'26.4.2024'!J:J)</f>
        <v>0</v>
      </c>
      <c r="H66" s="12">
        <f>Tabulka1[[#This Row],[BRUTTO ]]+Tabulka1[[#This Row],[NETTO]]+Tabulka1[[#This Row],[TOP 3]]</f>
        <v>29</v>
      </c>
      <c r="M66" s="11"/>
      <c r="P66" s="12"/>
      <c r="U66" s="11"/>
      <c r="X66" s="12"/>
      <c r="AC66" s="11"/>
      <c r="AF66" s="12"/>
      <c r="AK66" s="33"/>
      <c r="AL66" s="45"/>
    </row>
    <row r="67" spans="1:38" ht="16.5" thickTop="1" thickBot="1" x14ac:dyDescent="0.3">
      <c r="A67" s="70" t="s">
        <v>226</v>
      </c>
      <c r="B67" s="76" t="s">
        <v>227</v>
      </c>
      <c r="C67" s="78">
        <v>6300624</v>
      </c>
      <c r="D6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7" s="12"/>
      <c r="M67" s="11"/>
      <c r="P67" s="12"/>
      <c r="Q67" s="4">
        <f>_xlfn.XLOOKUP(Tabulka1[[#This Row],[ČÍSLO CLUBU]],'18.7.2024'!D:D,'18.7.2024'!G:G)</f>
        <v>20</v>
      </c>
      <c r="R67" s="4">
        <f>_xlfn.XLOOKUP(Tabulka1[[#This Row],[ČÍSLO CLUBU]],'18.7.2024'!D:D,'18.7.2024'!I:I)</f>
        <v>29</v>
      </c>
      <c r="S67" s="4">
        <f>_xlfn.XLOOKUP(Tabulka1[[#This Row],[ČÍSLO CLUBU]],'18.7.2024'!D:D,'18.7.2024'!J:J)</f>
        <v>0</v>
      </c>
      <c r="T67" s="4">
        <f>Tabulka1[[#This Row],[BRUTTO 7]]+Tabulka1[[#This Row],[NETTO    8]]+Tabulka1[[#This Row],[TOP 3 (2)22]]</f>
        <v>49</v>
      </c>
      <c r="U67" s="11"/>
      <c r="X67" s="12"/>
      <c r="AC67" s="11"/>
      <c r="AF67" s="12"/>
      <c r="AK67" s="33"/>
      <c r="AL67" s="30"/>
    </row>
    <row r="68" spans="1:38" ht="16.5" thickTop="1" thickBot="1" x14ac:dyDescent="0.3">
      <c r="A68" s="70" t="s">
        <v>184</v>
      </c>
      <c r="B68" s="76" t="s">
        <v>185</v>
      </c>
      <c r="C68" s="78">
        <v>2502802</v>
      </c>
      <c r="D6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8" s="12"/>
      <c r="I68" s="4">
        <f>_xlfn.XLOOKUP(Tabulka1[[#This Row],[ČÍSLO CLUBU]],'23.5.2024'!D:D,'23.5.2024'!G:G)</f>
        <v>6</v>
      </c>
      <c r="J68" s="4">
        <f>_xlfn.XLOOKUP(Tabulka1[[#This Row],[ČÍSLO CLUBU]],'23.5.2024'!D:D,'23.5.2024'!I:I)</f>
        <v>28</v>
      </c>
      <c r="K68" s="4">
        <f>_xlfn.XLOOKUP(Tabulka1[[#This Row],[ČÍSLO CLUBU]],'23.5.2024'!D:D,'23.5.2024'!J:J)</f>
        <v>0</v>
      </c>
      <c r="L68" s="4">
        <f>Tabulka1[[#This Row],[BRUTTO]]+Tabulka1[[#This Row],[NETTO2]]+Tabulka1[[#This Row],[TOP 3 (2)]]</f>
        <v>34</v>
      </c>
      <c r="M68" s="11"/>
      <c r="P68" s="12"/>
      <c r="U68" s="11"/>
      <c r="X68" s="12"/>
      <c r="AC68" s="11"/>
      <c r="AF68" s="12"/>
      <c r="AK68" s="33"/>
      <c r="AL68" s="30"/>
    </row>
    <row r="69" spans="1:38" ht="16.5" thickTop="1" thickBot="1" x14ac:dyDescent="0.3">
      <c r="A69" s="70" t="s">
        <v>176</v>
      </c>
      <c r="B69" s="76" t="s">
        <v>4</v>
      </c>
      <c r="C69" s="78">
        <v>9803640</v>
      </c>
      <c r="D6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69" s="12"/>
      <c r="I69" s="4">
        <f>_xlfn.XLOOKUP(Tabulka1[[#This Row],[ČÍSLO CLUBU]],'23.5.2024'!D:D,'23.5.2024'!G:G)</f>
        <v>9</v>
      </c>
      <c r="J69" s="4">
        <f>_xlfn.XLOOKUP(Tabulka1[[#This Row],[ČÍSLO CLUBU]],'23.5.2024'!D:D,'23.5.2024'!I:I)</f>
        <v>33</v>
      </c>
      <c r="K69" s="4">
        <f>_xlfn.XLOOKUP(Tabulka1[[#This Row],[ČÍSLO CLUBU]],'23.5.2024'!D:D,'23.5.2024'!J:J)</f>
        <v>0</v>
      </c>
      <c r="L69" s="4">
        <f>Tabulka1[[#This Row],[BRUTTO]]+Tabulka1[[#This Row],[NETTO2]]+Tabulka1[[#This Row],[TOP 3 (2)]]</f>
        <v>42</v>
      </c>
      <c r="M69" s="11"/>
      <c r="P69" s="12"/>
      <c r="U69" s="11"/>
      <c r="X69" s="12"/>
      <c r="AC69" s="11"/>
      <c r="AF69" s="12"/>
      <c r="AK69" s="33"/>
      <c r="AL69" s="30"/>
    </row>
    <row r="70" spans="1:38" ht="16.5" thickTop="1" thickBot="1" x14ac:dyDescent="0.3">
      <c r="A70" s="70" t="s">
        <v>61</v>
      </c>
      <c r="B70" s="76" t="s">
        <v>62</v>
      </c>
      <c r="C70" s="78">
        <v>12400547</v>
      </c>
      <c r="D7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0" s="12"/>
      <c r="I70" s="4">
        <f>_xlfn.XLOOKUP(Tabulka1[[#This Row],[ČÍSLO CLUBU]],'23.5.2024'!D:D,'23.5.2024'!G:G)</f>
        <v>10</v>
      </c>
      <c r="J70" s="4">
        <f>_xlfn.XLOOKUP(Tabulka1[[#This Row],[ČÍSLO CLUBU]],'23.5.2024'!D:D,'23.5.2024'!I:I)</f>
        <v>31</v>
      </c>
      <c r="K70" s="4">
        <f>_xlfn.XLOOKUP(Tabulka1[[#This Row],[ČÍSLO CLUBU]],'23.5.2024'!D:D,'23.5.2024'!J:J)</f>
        <v>0</v>
      </c>
      <c r="L70" s="4">
        <f>Tabulka1[[#This Row],[BRUTTO]]+Tabulka1[[#This Row],[NETTO2]]+Tabulka1[[#This Row],[TOP 3 (2)]]</f>
        <v>41</v>
      </c>
      <c r="M70" s="11"/>
      <c r="P70" s="12"/>
      <c r="U70" s="11"/>
      <c r="X70" s="12"/>
      <c r="AC70" s="11"/>
      <c r="AF70" s="12"/>
      <c r="AK70" s="33"/>
      <c r="AL70" s="30"/>
    </row>
    <row r="71" spans="1:38" ht="16.5" thickTop="1" thickBot="1" x14ac:dyDescent="0.3">
      <c r="A71" s="70" t="s">
        <v>197</v>
      </c>
      <c r="B71" s="76" t="s">
        <v>12</v>
      </c>
      <c r="C71" s="78">
        <v>7808383</v>
      </c>
      <c r="D7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1" s="12"/>
      <c r="M71" s="11">
        <f>_xlfn.XLOOKUP(Tabulka1[[#This Row],[ČÍSLO CLUBU]],'23.6.2024'!D:D,'23.6.2024'!G:G)</f>
        <v>13</v>
      </c>
      <c r="N71" s="4">
        <f>_xlfn.XLOOKUP(Tabulka1[[#This Row],[ČÍSLO CLUBU]],'23.6.2024'!D:D,'23.6.2024'!I:I)</f>
        <v>32</v>
      </c>
      <c r="O71" s="4">
        <f>_xlfn.XLOOKUP(Tabulka1[[#This Row],[ČÍSLO CLUBU]],'23.6.2024'!D:D,'23.6.2024'!J:J)</f>
        <v>0</v>
      </c>
      <c r="P71" s="12">
        <f>Tabulka1[[#This Row],[BRUTTO 4 ]]+Tabulka1[[#This Row],[NETTO    5]]+Tabulka1[[#This Row],[TOP 3 (2)2]]</f>
        <v>45</v>
      </c>
      <c r="U71" s="11"/>
      <c r="X71" s="12"/>
      <c r="AC71" s="11"/>
      <c r="AF71" s="12"/>
      <c r="AK71" s="33"/>
      <c r="AL71" s="30"/>
    </row>
    <row r="72" spans="1:38" ht="16.5" thickTop="1" thickBot="1" x14ac:dyDescent="0.3">
      <c r="A72" s="70" t="s">
        <v>37</v>
      </c>
      <c r="B72" s="76" t="s">
        <v>0</v>
      </c>
      <c r="C72" s="78">
        <v>18004769</v>
      </c>
      <c r="D7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72" s="4">
        <f>_xlfn.XLOOKUP(Tabulka1[[#This Row],[ČÍSLO CLUBU]],'26.4.2024'!D:D,'26.4.2024'!G:G)</f>
        <v>8</v>
      </c>
      <c r="F72" s="4">
        <f>_xlfn.XLOOKUP(Tabulka1[[#This Row],[ČÍSLO CLUBU]],'26.4.2024'!D:D,'26.4.2024'!I:I)</f>
        <v>29</v>
      </c>
      <c r="G72" s="4">
        <f>_xlfn.XLOOKUP(Tabulka1[[#This Row],[ČÍSLO CLUBU]],'26.4.2024'!D:D,'26.4.2024'!J:J)</f>
        <v>0</v>
      </c>
      <c r="H72" s="12">
        <f>Tabulka1[[#This Row],[BRUTTO ]]+Tabulka1[[#This Row],[NETTO]]+Tabulka1[[#This Row],[TOP 3]]</f>
        <v>37</v>
      </c>
      <c r="M72" s="11"/>
      <c r="P72" s="12"/>
      <c r="U72" s="11"/>
      <c r="X72" s="12"/>
      <c r="AC72" s="11"/>
      <c r="AF72" s="12"/>
      <c r="AK72" s="33"/>
      <c r="AL72" s="45"/>
    </row>
    <row r="73" spans="1:38" ht="16.5" thickTop="1" thickBot="1" x14ac:dyDescent="0.3">
      <c r="A73" s="70" t="s">
        <v>180</v>
      </c>
      <c r="B73" s="76" t="s">
        <v>5</v>
      </c>
      <c r="C73" s="78">
        <v>16401053</v>
      </c>
      <c r="D73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3" s="12"/>
      <c r="I73" s="4">
        <f>_xlfn.XLOOKUP(Tabulka1[[#This Row],[ČÍSLO CLUBU]],'23.5.2024'!D:D,'23.5.2024'!G:G)</f>
        <v>8</v>
      </c>
      <c r="J73" s="4">
        <f>_xlfn.XLOOKUP(Tabulka1[[#This Row],[ČÍSLO CLUBU]],'23.5.2024'!D:D,'23.5.2024'!I:I)</f>
        <v>27</v>
      </c>
      <c r="K73" s="4">
        <f>_xlfn.XLOOKUP(Tabulka1[[#This Row],[ČÍSLO CLUBU]],'23.5.2024'!D:D,'23.5.2024'!J:J)</f>
        <v>0</v>
      </c>
      <c r="L73" s="4">
        <f>Tabulka1[[#This Row],[BRUTTO]]+Tabulka1[[#This Row],[NETTO2]]+Tabulka1[[#This Row],[TOP 3 (2)]]</f>
        <v>35</v>
      </c>
      <c r="M73" s="11"/>
      <c r="P73" s="12"/>
      <c r="U73" s="11"/>
      <c r="X73" s="12"/>
      <c r="AC73" s="11"/>
      <c r="AF73" s="12"/>
      <c r="AK73" s="33"/>
      <c r="AL73" s="30"/>
    </row>
    <row r="74" spans="1:38" ht="16.5" thickTop="1" thickBot="1" x14ac:dyDescent="0.3">
      <c r="A74" s="70" t="s">
        <v>230</v>
      </c>
      <c r="B74" s="76" t="s">
        <v>4</v>
      </c>
      <c r="C74" s="78">
        <v>9810761</v>
      </c>
      <c r="D7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4" s="12"/>
      <c r="M74" s="11"/>
      <c r="P74" s="12"/>
      <c r="Q74" s="4">
        <f>_xlfn.XLOOKUP(Tabulka1[[#This Row],[ČÍSLO CLUBU]],'18.7.2024'!D:D,'18.7.2024'!G:G)</f>
        <v>19</v>
      </c>
      <c r="R74" s="4">
        <f>_xlfn.XLOOKUP(Tabulka1[[#This Row],[ČÍSLO CLUBU]],'18.7.2024'!D:D,'18.7.2024'!I:I)</f>
        <v>37</v>
      </c>
      <c r="S74" s="4">
        <f>_xlfn.XLOOKUP(Tabulka1[[#This Row],[ČÍSLO CLUBU]],'18.7.2024'!D:D,'18.7.2024'!J:J)</f>
        <v>0</v>
      </c>
      <c r="T74" s="4">
        <f>Tabulka1[[#This Row],[BRUTTO 7]]+Tabulka1[[#This Row],[NETTO    8]]+Tabulka1[[#This Row],[TOP 3 (2)22]]</f>
        <v>56</v>
      </c>
      <c r="U74" s="11"/>
      <c r="X74" s="12"/>
      <c r="AC74" s="11"/>
      <c r="AF74" s="12"/>
      <c r="AK74" s="33"/>
      <c r="AL74" s="30"/>
    </row>
    <row r="75" spans="1:38" ht="16.5" thickTop="1" thickBot="1" x14ac:dyDescent="0.3">
      <c r="A75" s="70" t="s">
        <v>218</v>
      </c>
      <c r="B75" s="76" t="s">
        <v>14</v>
      </c>
      <c r="C75" s="78">
        <v>12504099</v>
      </c>
      <c r="D7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5" s="12"/>
      <c r="M75" s="11">
        <f>_xlfn.XLOOKUP(Tabulka1[[#This Row],[ČÍSLO CLUBU]],'23.6.2024'!D:D,'23.6.2024'!G:G)</f>
        <v>1</v>
      </c>
      <c r="N75" s="4">
        <f>_xlfn.XLOOKUP(Tabulka1[[#This Row],[ČÍSLO CLUBU]],'23.6.2024'!D:D,'23.6.2024'!I:I)</f>
        <v>24</v>
      </c>
      <c r="O75" s="4">
        <f>_xlfn.XLOOKUP(Tabulka1[[#This Row],[ČÍSLO CLUBU]],'23.6.2024'!D:D,'23.6.2024'!J:J)</f>
        <v>0</v>
      </c>
      <c r="P75" s="12">
        <f>Tabulka1[[#This Row],[BRUTTO 4 ]]+Tabulka1[[#This Row],[NETTO    5]]+Tabulka1[[#This Row],[TOP 3 (2)2]]</f>
        <v>25</v>
      </c>
      <c r="U75" s="11"/>
      <c r="X75" s="12"/>
      <c r="AC75" s="11"/>
      <c r="AF75" s="12"/>
      <c r="AK75" s="33"/>
      <c r="AL75" s="30"/>
    </row>
    <row r="76" spans="1:38" ht="16.5" thickTop="1" thickBot="1" x14ac:dyDescent="0.3">
      <c r="A76" s="70" t="s">
        <v>190</v>
      </c>
      <c r="B76" s="76" t="s">
        <v>15</v>
      </c>
      <c r="C76" s="78">
        <v>801518</v>
      </c>
      <c r="D7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6" s="12"/>
      <c r="M76" s="11">
        <f>_xlfn.XLOOKUP(Tabulka1[[#This Row],[ČÍSLO CLUBU]],'23.6.2024'!D:D,'23.6.2024'!G:G)</f>
        <v>22</v>
      </c>
      <c r="N76" s="4">
        <f>_xlfn.XLOOKUP(Tabulka1[[#This Row],[ČÍSLO CLUBU]],'23.6.2024'!D:D,'23.6.2024'!I:I)</f>
        <v>35</v>
      </c>
      <c r="O76" s="4">
        <f>_xlfn.XLOOKUP(Tabulka1[[#This Row],[ČÍSLO CLUBU]],'23.6.2024'!D:D,'23.6.2024'!J:J)</f>
        <v>10</v>
      </c>
      <c r="P76" s="12">
        <f>Tabulka1[[#This Row],[BRUTTO 4 ]]+Tabulka1[[#This Row],[NETTO    5]]+Tabulka1[[#This Row],[TOP 3 (2)2]]</f>
        <v>67</v>
      </c>
      <c r="U76" s="11"/>
      <c r="X76" s="12"/>
      <c r="AC76" s="11"/>
      <c r="AF76" s="12"/>
      <c r="AK76" s="33"/>
      <c r="AL76" s="30"/>
    </row>
    <row r="77" spans="1:38" ht="16.5" thickTop="1" thickBot="1" x14ac:dyDescent="0.3">
      <c r="A77" s="70" t="s">
        <v>203</v>
      </c>
      <c r="B77" s="76" t="s">
        <v>43</v>
      </c>
      <c r="C77" s="78">
        <v>301900</v>
      </c>
      <c r="D77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7" s="12"/>
      <c r="M77" s="11">
        <f>_xlfn.XLOOKUP(Tabulka1[[#This Row],[ČÍSLO CLUBU]],'23.6.2024'!D:D,'23.6.2024'!G:G)</f>
        <v>9</v>
      </c>
      <c r="N77" s="4">
        <f>_xlfn.XLOOKUP(Tabulka1[[#This Row],[ČÍSLO CLUBU]],'23.6.2024'!D:D,'23.6.2024'!I:I)</f>
        <v>30</v>
      </c>
      <c r="O77" s="4">
        <f>_xlfn.XLOOKUP(Tabulka1[[#This Row],[ČÍSLO CLUBU]],'23.6.2024'!D:D,'23.6.2024'!J:J)</f>
        <v>0</v>
      </c>
      <c r="P77" s="12">
        <f>Tabulka1[[#This Row],[BRUTTO 4 ]]+Tabulka1[[#This Row],[NETTO    5]]+Tabulka1[[#This Row],[TOP 3 (2)2]]</f>
        <v>39</v>
      </c>
      <c r="U77" s="11"/>
      <c r="X77" s="12"/>
      <c r="AC77" s="11"/>
      <c r="AF77" s="12"/>
      <c r="AK77" s="33"/>
      <c r="AL77" s="30"/>
    </row>
    <row r="78" spans="1:38" ht="16.5" thickTop="1" thickBot="1" x14ac:dyDescent="0.3">
      <c r="A78" s="70" t="s">
        <v>172</v>
      </c>
      <c r="B78" s="76" t="s">
        <v>4</v>
      </c>
      <c r="C78" s="78">
        <v>9805713</v>
      </c>
      <c r="D78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8" s="12"/>
      <c r="I78" s="4">
        <f>_xlfn.XLOOKUP(Tabulka1[[#This Row],[ČÍSLO CLUBU]],'23.5.2024'!D:D,'23.5.2024'!G:G)</f>
        <v>10</v>
      </c>
      <c r="J78" s="4">
        <f>_xlfn.XLOOKUP(Tabulka1[[#This Row],[ČÍSLO CLUBU]],'23.5.2024'!D:D,'23.5.2024'!I:I)</f>
        <v>22</v>
      </c>
      <c r="K78" s="4">
        <f>_xlfn.XLOOKUP(Tabulka1[[#This Row],[ČÍSLO CLUBU]],'23.5.2024'!D:D,'23.5.2024'!J:J)</f>
        <v>0</v>
      </c>
      <c r="L78" s="4">
        <f>Tabulka1[[#This Row],[BRUTTO]]+Tabulka1[[#This Row],[NETTO2]]+Tabulka1[[#This Row],[TOP 3 (2)]]</f>
        <v>32</v>
      </c>
      <c r="M78" s="11"/>
      <c r="P78" s="12"/>
      <c r="U78" s="11"/>
      <c r="X78" s="12"/>
      <c r="AC78" s="11"/>
      <c r="AF78" s="12"/>
      <c r="AK78" s="33"/>
      <c r="AL78" s="30"/>
    </row>
    <row r="79" spans="1:38" ht="16.5" thickTop="1" thickBot="1" x14ac:dyDescent="0.3">
      <c r="A79" s="70" t="s">
        <v>99</v>
      </c>
      <c r="B79" s="76" t="s">
        <v>43</v>
      </c>
      <c r="C79" s="78">
        <v>302408</v>
      </c>
      <c r="D79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79" s="12"/>
      <c r="M79" s="11">
        <f>_xlfn.XLOOKUP(Tabulka1[[#This Row],[ČÍSLO CLUBU]],'23.6.2024'!D:D,'23.6.2024'!G:G)</f>
        <v>8</v>
      </c>
      <c r="N79" s="4">
        <f>_xlfn.XLOOKUP(Tabulka1[[#This Row],[ČÍSLO CLUBU]],'23.6.2024'!D:D,'23.6.2024'!I:I)</f>
        <v>31</v>
      </c>
      <c r="O79" s="4">
        <f>_xlfn.XLOOKUP(Tabulka1[[#This Row],[ČÍSLO CLUBU]],'23.6.2024'!D:D,'23.6.2024'!J:J)</f>
        <v>0</v>
      </c>
      <c r="P79" s="12">
        <f>Tabulka1[[#This Row],[BRUTTO 4 ]]+Tabulka1[[#This Row],[NETTO    5]]+Tabulka1[[#This Row],[TOP 3 (2)2]]</f>
        <v>39</v>
      </c>
      <c r="Q79" s="25"/>
      <c r="U79" s="11"/>
      <c r="X79" s="12"/>
      <c r="AC79" s="11"/>
      <c r="AF79" s="12"/>
      <c r="AK79" s="33"/>
      <c r="AL79" s="30"/>
    </row>
    <row r="80" spans="1:38" ht="16.5" thickTop="1" thickBot="1" x14ac:dyDescent="0.3">
      <c r="A80" s="70" t="s">
        <v>115</v>
      </c>
      <c r="B80" s="76" t="s">
        <v>116</v>
      </c>
      <c r="C80" s="78">
        <v>19900490</v>
      </c>
      <c r="D80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80" s="4">
        <f>_xlfn.XLOOKUP(Tabulka1[[#This Row],[ČÍSLO CLUBU]],'26.4.2024'!D:D,'26.4.2024'!G:G)</f>
        <v>25</v>
      </c>
      <c r="F80" s="4">
        <f>_xlfn.XLOOKUP(Tabulka1[[#This Row],[ČÍSLO CLUBU]],'26.4.2024'!D:D,'26.4.2024'!I:I)</f>
        <v>39</v>
      </c>
      <c r="G80" s="4">
        <f>_xlfn.XLOOKUP(Tabulka1[[#This Row],[ČÍSLO CLUBU]],'26.4.2024'!D:D,'26.4.2024'!J:J)</f>
        <v>30</v>
      </c>
      <c r="H80" s="12">
        <f>Tabulka1[[#This Row],[BRUTTO ]]+Tabulka1[[#This Row],[NETTO]]+Tabulka1[[#This Row],[TOP 3]]</f>
        <v>94</v>
      </c>
      <c r="M80" s="11"/>
      <c r="P80" s="12"/>
      <c r="U80" s="11"/>
      <c r="X80" s="12"/>
      <c r="AC80" s="11"/>
      <c r="AF80" s="12"/>
      <c r="AK80" s="33"/>
      <c r="AL80" s="29"/>
    </row>
    <row r="81" spans="1:38" ht="16.5" thickTop="1" thickBot="1" x14ac:dyDescent="0.3">
      <c r="A81" s="84" t="s">
        <v>254</v>
      </c>
      <c r="B81" s="86" t="s">
        <v>255</v>
      </c>
      <c r="C81" s="87">
        <v>12600944</v>
      </c>
      <c r="D81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81" s="12"/>
      <c r="M81" s="11"/>
      <c r="P81" s="12"/>
      <c r="U81" s="11">
        <f>_xlfn.XLOOKUP(Tabulka1[[#This Row],[ČÍSLO CLUBU]],'8.8.2024'!D:D,'8.8.2024'!G:G)</f>
        <v>20</v>
      </c>
      <c r="V81" s="4">
        <f>_xlfn.XLOOKUP(Tabulka1[[#This Row],[ČÍSLO CLUBU]],'8.8.2024'!D:D,'8.8.2024'!I:I)</f>
        <v>41</v>
      </c>
      <c r="W81" s="4">
        <f>_xlfn.XLOOKUP(Tabulka1[[#This Row],[ČÍSLO CLUBU]],'8.8.2024'!D:D,'8.8.2024'!J:J)</f>
        <v>10</v>
      </c>
      <c r="X81" s="12">
        <f>Tabulka1[[#This Row],[TOP 3 (2)23]]+Tabulka1[[#This Row],[NETTO 11]]+Tabulka1[[#This Row],[BRUTTO 10 ]]</f>
        <v>71</v>
      </c>
      <c r="AC81" s="11"/>
      <c r="AF81" s="12"/>
      <c r="AK81" s="33"/>
      <c r="AL81" s="30"/>
    </row>
    <row r="82" spans="1:38" ht="16.5" thickTop="1" thickBot="1" x14ac:dyDescent="0.3">
      <c r="A82" s="84" t="s">
        <v>280</v>
      </c>
      <c r="B82" s="86" t="s">
        <v>43</v>
      </c>
      <c r="C82" s="87">
        <v>301661</v>
      </c>
      <c r="D82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82" s="12"/>
      <c r="M82" s="11"/>
      <c r="P82" s="12"/>
      <c r="U82" s="11">
        <f>_xlfn.XLOOKUP(Tabulka1[[#This Row],[ČÍSLO CLUBU]],'8.8.2024'!D:D,'8.8.2024'!G:G)</f>
        <v>13</v>
      </c>
      <c r="V82" s="4">
        <f>_xlfn.XLOOKUP(Tabulka1[[#This Row],[ČÍSLO CLUBU]],'8.8.2024'!D:D,'8.8.2024'!I:I)</f>
        <v>34</v>
      </c>
      <c r="W82" s="4">
        <f>_xlfn.XLOOKUP(Tabulka1[[#This Row],[ČÍSLO CLUBU]],'8.8.2024'!D:D,'8.8.2024'!J:J)</f>
        <v>0</v>
      </c>
      <c r="X82" s="12">
        <f>Tabulka1[[#This Row],[TOP 3 (2)23]]+Tabulka1[[#This Row],[NETTO 11]]+Tabulka1[[#This Row],[BRUTTO 10 ]]</f>
        <v>47</v>
      </c>
      <c r="AC82" s="11"/>
      <c r="AF82" s="12"/>
      <c r="AK82" s="33"/>
      <c r="AL82" s="30"/>
    </row>
    <row r="83" spans="1:38" ht="16.5" thickTop="1" thickBot="1" x14ac:dyDescent="0.3">
      <c r="A83" s="84" t="s">
        <v>270</v>
      </c>
      <c r="B83" s="86" t="s">
        <v>4</v>
      </c>
      <c r="C83" s="87">
        <v>9803979</v>
      </c>
      <c r="D83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83" s="36"/>
      <c r="F83" s="36"/>
      <c r="G83" s="36"/>
      <c r="H83" s="38"/>
      <c r="I83" s="36"/>
      <c r="J83" s="36"/>
      <c r="K83" s="36"/>
      <c r="L83" s="36"/>
      <c r="M83" s="37"/>
      <c r="N83" s="36"/>
      <c r="O83" s="36"/>
      <c r="P83" s="38"/>
      <c r="Q83" s="36"/>
      <c r="R83" s="36"/>
      <c r="S83" s="36"/>
      <c r="T83" s="36"/>
      <c r="U83" s="37">
        <f>_xlfn.XLOOKUP(Tabulka1[[#This Row],[ČÍSLO CLUBU]],'8.8.2024'!D:D,'8.8.2024'!G:G)</f>
        <v>15</v>
      </c>
      <c r="V83" s="36">
        <f>_xlfn.XLOOKUP(Tabulka1[[#This Row],[ČÍSLO CLUBU]],'8.8.2024'!D:D,'8.8.2024'!I:I)</f>
        <v>28</v>
      </c>
      <c r="W83" s="36">
        <f>_xlfn.XLOOKUP(Tabulka1[[#This Row],[ČÍSLO CLUBU]],'8.8.2024'!D:D,'8.8.2024'!J:J)</f>
        <v>0</v>
      </c>
      <c r="X83" s="38">
        <f>Tabulka1[[#This Row],[TOP 3 (2)23]]+Tabulka1[[#This Row],[NETTO 11]]+Tabulka1[[#This Row],[BRUTTO 10 ]]</f>
        <v>43</v>
      </c>
      <c r="Y83" s="36"/>
      <c r="Z83" s="36"/>
      <c r="AA83" s="36"/>
      <c r="AB83" s="36"/>
      <c r="AC83" s="11"/>
      <c r="AF83" s="12"/>
      <c r="AK83" s="39"/>
      <c r="AL83" s="30"/>
    </row>
    <row r="84" spans="1:38" ht="16.5" thickTop="1" thickBot="1" x14ac:dyDescent="0.3">
      <c r="A84" s="84" t="s">
        <v>257</v>
      </c>
      <c r="B84" s="86" t="s">
        <v>258</v>
      </c>
      <c r="C84" s="87">
        <v>9200645</v>
      </c>
      <c r="D84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84" s="12"/>
      <c r="M84" s="11"/>
      <c r="P84" s="12"/>
      <c r="U84" s="11">
        <f>_xlfn.XLOOKUP(Tabulka1[[#This Row],[ČÍSLO CLUBU]],'8.8.2024'!D:D,'8.8.2024'!G:G)</f>
        <v>20</v>
      </c>
      <c r="V84" s="4">
        <f>_xlfn.XLOOKUP(Tabulka1[[#This Row],[ČÍSLO CLUBU]],'8.8.2024'!D:D,'8.8.2024'!I:I)</f>
        <v>28</v>
      </c>
      <c r="W84" s="4">
        <f>_xlfn.XLOOKUP(Tabulka1[[#This Row],[ČÍSLO CLUBU]],'8.8.2024'!D:D,'8.8.2024'!J:J)</f>
        <v>0</v>
      </c>
      <c r="X84" s="12">
        <f>Tabulka1[[#This Row],[TOP 3 (2)23]]+Tabulka1[[#This Row],[NETTO 11]]+Tabulka1[[#This Row],[BRUTTO 10 ]]</f>
        <v>48</v>
      </c>
      <c r="AC84" s="11"/>
      <c r="AF84" s="12"/>
      <c r="AK84" s="33"/>
      <c r="AL84" s="30"/>
    </row>
    <row r="85" spans="1:38" ht="16.5" thickTop="1" thickBot="1" x14ac:dyDescent="0.3">
      <c r="A85" s="84" t="s">
        <v>282</v>
      </c>
      <c r="B85" s="86" t="s">
        <v>4</v>
      </c>
      <c r="C85" s="87">
        <v>9809792</v>
      </c>
      <c r="D85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85" s="12"/>
      <c r="M85" s="11"/>
      <c r="P85" s="12"/>
      <c r="U85" s="11">
        <f>_xlfn.XLOOKUP(Tabulka1[[#This Row],[ČÍSLO CLUBU]],'8.8.2024'!D:D,'8.8.2024'!G:G)</f>
        <v>9</v>
      </c>
      <c r="V85" s="4">
        <f>_xlfn.XLOOKUP(Tabulka1[[#This Row],[ČÍSLO CLUBU]],'8.8.2024'!D:D,'8.8.2024'!I:I)</f>
        <v>21</v>
      </c>
      <c r="W85" s="4">
        <f>_xlfn.XLOOKUP(Tabulka1[[#This Row],[ČÍSLO CLUBU]],'8.8.2024'!D:D,'8.8.2024'!J:J)</f>
        <v>0</v>
      </c>
      <c r="X85" s="12">
        <f>Tabulka1[[#This Row],[TOP 3 (2)23]]+Tabulka1[[#This Row],[NETTO 11]]+Tabulka1[[#This Row],[BRUTTO 10 ]]</f>
        <v>30</v>
      </c>
      <c r="AC85" s="11"/>
      <c r="AF85" s="12"/>
      <c r="AK85" s="33"/>
      <c r="AL85" s="30"/>
    </row>
    <row r="86" spans="1:38" ht="16.5" thickTop="1" thickBot="1" x14ac:dyDescent="0.3">
      <c r="A86" s="84" t="s">
        <v>248</v>
      </c>
      <c r="B86" s="86" t="s">
        <v>249</v>
      </c>
      <c r="C86" s="87">
        <v>5600255</v>
      </c>
      <c r="D86" s="42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H86" s="12"/>
      <c r="M86" s="11"/>
      <c r="P86" s="12"/>
      <c r="U86" s="11">
        <f>_xlfn.XLOOKUP(Tabulka1[[#This Row],[ČÍSLO CLUBU]],'8.8.2024'!D:D,'8.8.2024'!G:G)</f>
        <v>21</v>
      </c>
      <c r="V86" s="4">
        <f>_xlfn.XLOOKUP(Tabulka1[[#This Row],[ČÍSLO CLUBU]],'8.8.2024'!D:D,'8.8.2024'!I:I)</f>
        <v>37</v>
      </c>
      <c r="W86" s="4">
        <f>_xlfn.XLOOKUP(Tabulka1[[#This Row],[ČÍSLO CLUBU]],'8.8.2024'!D:D,'8.8.2024'!J:J)</f>
        <v>10</v>
      </c>
      <c r="X86" s="12">
        <f>Tabulka1[[#This Row],[TOP 3 (2)23]]+Tabulka1[[#This Row],[NETTO 11]]+Tabulka1[[#This Row],[BRUTTO 10 ]]</f>
        <v>68</v>
      </c>
      <c r="AC86" s="11"/>
      <c r="AF86" s="12"/>
      <c r="AK86" s="33"/>
      <c r="AL86" s="30"/>
    </row>
    <row r="87" spans="1:38" ht="16.5" thickTop="1" thickBot="1" x14ac:dyDescent="0.3">
      <c r="A87" s="84" t="s">
        <v>262</v>
      </c>
      <c r="B87" s="86" t="s">
        <v>249</v>
      </c>
      <c r="C87" s="87">
        <v>5600249</v>
      </c>
      <c r="D87" s="43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1</v>
      </c>
      <c r="E87" s="36"/>
      <c r="F87" s="36"/>
      <c r="G87" s="36"/>
      <c r="H87" s="38"/>
      <c r="I87" s="36"/>
      <c r="J87" s="36"/>
      <c r="K87" s="36"/>
      <c r="L87" s="36"/>
      <c r="M87" s="37"/>
      <c r="N87" s="36"/>
      <c r="O87" s="36"/>
      <c r="P87" s="38"/>
      <c r="Q87" s="36"/>
      <c r="R87" s="36"/>
      <c r="S87" s="36"/>
      <c r="T87" s="36"/>
      <c r="U87" s="37">
        <f>_xlfn.XLOOKUP(Tabulka1[[#This Row],[ČÍSLO CLUBU]],'8.8.2024'!D:D,'8.8.2024'!G:G)</f>
        <v>19</v>
      </c>
      <c r="V87" s="36">
        <f>_xlfn.XLOOKUP(Tabulka1[[#This Row],[ČÍSLO CLUBU]],'8.8.2024'!D:D,'8.8.2024'!I:I)</f>
        <v>33</v>
      </c>
      <c r="W87" s="36">
        <f>_xlfn.XLOOKUP(Tabulka1[[#This Row],[ČÍSLO CLUBU]],'8.8.2024'!D:D,'8.8.2024'!J:J)</f>
        <v>0</v>
      </c>
      <c r="X87" s="38">
        <f>Tabulka1[[#This Row],[TOP 3 (2)23]]+Tabulka1[[#This Row],[NETTO 11]]+Tabulka1[[#This Row],[BRUTTO 10 ]]</f>
        <v>52</v>
      </c>
      <c r="Y87" s="36"/>
      <c r="Z87" s="36"/>
      <c r="AA87" s="36"/>
      <c r="AB87" s="36"/>
      <c r="AC87" s="11"/>
      <c r="AF87" s="12"/>
      <c r="AK87" s="39"/>
      <c r="AL87" s="30"/>
    </row>
    <row r="88" spans="1:38" ht="16.5" thickTop="1" thickBot="1" x14ac:dyDescent="0.3">
      <c r="A88" s="72" t="s">
        <v>13</v>
      </c>
      <c r="B88" s="79" t="s">
        <v>14</v>
      </c>
      <c r="C88" s="80">
        <v>12503006</v>
      </c>
      <c r="D88" s="44">
        <f>COUNT(Tabulka1[[#This Row],[Pyšely 26.4.24 CELKEM]],Tabulka1[[#This Row],[Kácov 23.5.24            CELKEM]],Tabulka1[[#This Row],[KV Olšova vrata 23.6.24   CELKEM]],Tabulka1[[#This Row],[Zbraslav 18.7.24 CELKEM]],Tabulka1[[#This Row],[Konopiště 8.8.24    CELKEM]],Tabulka1[[#This Row],[Karlštejn 29.8.24 CELKEM]],Tabulka1[[#This Row],[Plzeň - Dýšina 19.9.24  CELKEM]],Tabulka1[[#This Row],[Vinoř 3.10.24 CELKEM]],#REF!)</f>
        <v>0</v>
      </c>
      <c r="E88" s="14"/>
      <c r="F88" s="14"/>
      <c r="G88" s="14"/>
      <c r="H88" s="15"/>
      <c r="I88" s="14"/>
      <c r="J88" s="14"/>
      <c r="K88" s="14"/>
      <c r="L88" s="14"/>
      <c r="M88" s="13"/>
      <c r="N88" s="14"/>
      <c r="O88" s="14"/>
      <c r="P88" s="15"/>
      <c r="Q88" s="14"/>
      <c r="R88" s="14"/>
      <c r="S88" s="14"/>
      <c r="T88" s="14"/>
      <c r="U88" s="13"/>
      <c r="V88" s="14"/>
      <c r="W88" s="14"/>
      <c r="X88" s="15"/>
      <c r="Y88" s="14"/>
      <c r="Z88" s="14"/>
      <c r="AA88" s="14"/>
      <c r="AB88" s="14"/>
      <c r="AC88" s="13"/>
      <c r="AD88" s="14"/>
      <c r="AE88" s="14"/>
      <c r="AF88" s="15"/>
      <c r="AG88" s="14"/>
      <c r="AH88" s="14"/>
      <c r="AI88" s="14"/>
      <c r="AJ88" s="14"/>
      <c r="AK88" s="34"/>
      <c r="AL88" s="31"/>
    </row>
    <row r="89" spans="1:38" ht="15.75" thickBot="1" x14ac:dyDescent="0.3">
      <c r="A89" s="67" t="s">
        <v>90</v>
      </c>
      <c r="B89" s="81">
        <f>SUBTOTAL(103,Tabulka1[CLUB])</f>
        <v>87</v>
      </c>
      <c r="C89" s="81"/>
      <c r="D89" s="46"/>
      <c r="E89" s="47"/>
      <c r="F89" s="46"/>
      <c r="G89" s="46"/>
      <c r="H89" s="48"/>
      <c r="I89" s="46"/>
      <c r="J89" s="46"/>
      <c r="K89" s="46"/>
      <c r="L89" s="46"/>
      <c r="M89" s="47"/>
      <c r="N89" s="46"/>
      <c r="O89" s="46"/>
      <c r="P89" s="48"/>
      <c r="Q89" s="46"/>
      <c r="R89" s="46"/>
      <c r="S89" s="46"/>
      <c r="T89" s="46"/>
      <c r="U89" s="47"/>
      <c r="V89" s="46"/>
      <c r="W89" s="46"/>
      <c r="X89" s="48"/>
      <c r="Y89" s="46"/>
      <c r="Z89" s="46"/>
      <c r="AA89" s="46"/>
      <c r="AB89" s="46"/>
      <c r="AC89" s="47"/>
      <c r="AD89" s="46"/>
      <c r="AE89" s="46"/>
      <c r="AF89" s="48"/>
      <c r="AG89" s="46"/>
      <c r="AH89" s="46"/>
      <c r="AI89" s="46"/>
      <c r="AJ89" s="46"/>
      <c r="AK89" s="49"/>
      <c r="AL89" s="50"/>
    </row>
    <row r="90" spans="1:38" x14ac:dyDescent="0.25">
      <c r="A90" s="68"/>
      <c r="B90" s="82"/>
      <c r="C90" s="82"/>
    </row>
  </sheetData>
  <phoneticPr fontId="10" type="noConversion"/>
  <conditionalFormatting sqref="A90:A1048576 A1:A88 C2:C88 C90:C1048576">
    <cfRule type="duplicateValues" dxfId="80" priority="2"/>
  </conditionalFormatting>
  <conditionalFormatting sqref="C1">
    <cfRule type="duplicateValues" dxfId="79" priority="1"/>
  </conditionalFormatting>
  <hyperlinks>
    <hyperlink ref="A12" r:id="rId1" tooltip="CHOVANEC Jozef" display="https://www.cgf.cz/cz/turnaje/turnaje-vyhledavani/turnaj/vysledkova-listina-hrace?id=917822594&amp;categoryId=917823804&amp;golferId=298947202" xr:uid="{C423A025-1966-4CEC-B727-3905FB354523}"/>
    <hyperlink ref="A52" r:id="rId2" tooltip="KOUKAL Ladislav" display="https://www.cgf.cz/cz/turnaje/turnaje-vyhledavani/turnaj/vysledkova-listina-hrace?id=917822594&amp;categoryId=917823804&amp;golferId=38013483" xr:uid="{1318631C-F212-4ADD-A49B-649FBB84A0FA}"/>
    <hyperlink ref="A80" r:id="rId3" tooltip="ZEMAN Pavel" display="https://www.cgf.cz/cz/turnaje/turnaje-vyhledavani/turnaj/vysledkova-listina-hrace?id=917822594&amp;categoryId=917823804&amp;golferId=579008866" xr:uid="{ACB5E567-9711-44B1-94DE-FDA97B234EC0}"/>
    <hyperlink ref="A13" r:id="rId4" tooltip="MUŽÁTKO Radek" display="https://www.cgf.cz/cz/turnaje/turnaje-vyhledavani/turnaj/vysledkova-listina-hrace?id=917822594&amp;categoryId=917823804&amp;golferId=358709693" xr:uid="{A2DF9DD1-906F-4C11-B3FA-17064B951529}"/>
    <hyperlink ref="A18" r:id="rId5" tooltip="KAREL Libor" display="https://www.cgf.cz/cz/turnaje/turnaje-vyhledavani/turnaj/vysledkova-listina-hrace?id=917822594&amp;categoryId=917823804&amp;golferId=327530905" xr:uid="{B8FC09ED-0198-48E1-BC7F-2C5B73CBBBE8}"/>
    <hyperlink ref="A2" r:id="rId6" tooltip="ZAPOTIL Zbyněk" display="https://www.cgf.cz/cz/turnaje/turnaje-vyhledavani/turnaj/vysledkova-listina-hrace?id=917822594&amp;categoryId=917823804&amp;golferId=63584174" xr:uid="{DFAA52F1-6341-45C4-8A25-2A1583EEDF17}"/>
    <hyperlink ref="A19" r:id="rId7" tooltip="REDEK Radomír" display="https://www.cgf.cz/cz/turnaje/turnaje-vyhledavani/turnaj/vysledkova-listina-hrace?id=917822594&amp;categoryId=917823804&amp;golferId=17206134" xr:uid="{F3F05546-3511-4D64-AD9E-EAB6886D385D}"/>
    <hyperlink ref="A35" r:id="rId8" tooltip="ČEPILA Josef" display="https://www.cgf.cz/cz/turnaje/turnaje-vyhledavani/turnaj/vysledkova-listina-hrace?id=917822594&amp;categoryId=917823804&amp;golferId=302972375" xr:uid="{F654B5AE-9848-47F4-81CB-64507940BB4C}"/>
    <hyperlink ref="A10" r:id="rId9" tooltip="KOS Josef" display="https://www.cgf.cz/cz/turnaje/turnaje-vyhledavani/turnaj/vysledkova-listina-hrace?id=917822594&amp;categoryId=917823804&amp;golferId=453483358" xr:uid="{141517D2-5263-41B6-BCB0-AFA0C86716F7}"/>
    <hyperlink ref="A31" r:id="rId10" tooltip="GREGOV Robert" display="https://www.cgf.cz/cz/turnaje/turnaje-vyhledavani/turnaj/vysledkova-listina-hrace?id=917822594&amp;categoryId=917823804&amp;golferId=30570" xr:uid="{E79BB259-1A47-4E2C-B17D-CA18AFF95534}"/>
    <hyperlink ref="A21" r:id="rId11" tooltip="HORÁČEK Petr" display="https://www.cgf.cz/cz/turnaje/turnaje-vyhledavani/turnaj/vysledkova-listina-hrace?id=917822594&amp;categoryId=917823804&amp;golferId=31854454" xr:uid="{9CE22B8E-296E-41AB-9ADD-13DB62A1DBCE}"/>
    <hyperlink ref="A72" r:id="rId12" tooltip="SELLNER David" display="https://www.cgf.cz/cz/turnaje/turnaje-vyhledavani/turnaj/vysledkova-listina-hrace?id=917822594&amp;categoryId=917823804&amp;golferId=582427939" xr:uid="{BEA44FB2-0590-4544-968D-C8E42374DEA6}"/>
    <hyperlink ref="A15" r:id="rId13" tooltip="KIRBL Tomáš" display="https://www.cgf.cz/cz/turnaje/turnaje-vyhledavani/turnaj/vysledkova-listina-hrace?id=917822594&amp;categoryId=917823804&amp;golferId=15949894" xr:uid="{1E10C4ED-D4CF-4713-AD2F-38AEBF31C1B6}"/>
    <hyperlink ref="A17" r:id="rId14" tooltip="ZADÁK Roman" display="https://www.cgf.cz/cz/turnaje/turnaje-vyhledavani/turnaj/vysledkova-listina-hrace?id=917822594&amp;categoryId=917823804&amp;golferId=367707855" xr:uid="{E7F7D5FD-D2E6-43AC-8BD9-D3585591EC98}"/>
    <hyperlink ref="A37" r:id="rId15" tooltip="DRÁBEK Jakub" display="https://www.cgf.cz/cz/turnaje/turnaje-vyhledavani/turnaj/vysledkova-listina-hrace?id=917822594&amp;categoryId=917823804&amp;golferId=329301750" xr:uid="{0A4C37E6-0957-434D-B8BA-6ACBCD2FC3F1}"/>
    <hyperlink ref="A6" r:id="rId16" tooltip="MARYŠKO Zdeněk" display="https://www.cgf.cz/cz/turnaje/turnaje-vyhledavani/turnaj/vysledkova-listina-hrace?id=917822594&amp;categoryId=917823804&amp;golferId=32500692" xr:uid="{1F7C79B9-C090-408C-8F2E-A073320D13F0}"/>
    <hyperlink ref="A66" r:id="rId17" tooltip="PRAŽÁK Karel" display="https://www.cgf.cz/cz/turnaje/turnaje-vyhledavani/turnaj/vysledkova-listina-hrace?id=917822594&amp;categoryId=917823804&amp;golferId=381633297" xr:uid="{D6BE3A7D-2710-47AF-A718-9CBBEE47646D}"/>
    <hyperlink ref="A34" r:id="rId18" tooltip="BRŮHA Libor" display="https://www.cgf.cz/cz/turnaje/turnaje-vyhledavani/turnaj/vysledkova-listina-hrace?id=917822594&amp;categoryId=917823804&amp;golferId=328794518" xr:uid="{32A2785E-66D7-408A-A728-ABC151D866BD}"/>
    <hyperlink ref="A88" r:id="rId19" tooltip="ŠRÁMEK Michal" display="https://www.cgf.cz/cz/turnaje/turnaje-vyhledavani/turnaj/vysledkova-listina-hrace?id=917822594&amp;categoryId=917823804&amp;golferId=595872613" xr:uid="{CAE81D1C-4571-4BD4-A94D-8717B5D1D46C}"/>
    <hyperlink ref="A43" r:id="rId20" tooltip="HEGER Daniel" display="https://www.cgf.cz/cz/turnaje/turnaje-vyhledavani/turnaj/vysledkova-listina-hrace?id=931876841&amp;categoryId=931876850&amp;golferId=166267399" xr:uid="{3C96F40C-1281-489E-97C5-39F8B57F20B9}"/>
    <hyperlink ref="A23" r:id="rId21" tooltip="PETRŽILKA Jiří" display="https://www.cgf.cz/cz/turnaje/turnaje-vyhledavani/turnaj/vysledkova-listina-hrace?id=931876841&amp;categoryId=931876850&amp;golferId=301852333" xr:uid="{FB371618-A4B0-484F-8B9F-C00D7B36F776}"/>
    <hyperlink ref="A41" r:id="rId22" tooltip="HANEL Miroslav" display="https://www.cgf.cz/cz/turnaje/turnaje-vyhledavani/turnaj/vysledkova-listina-hrace?id=931876841&amp;categoryId=931876850&amp;golferId=56886203" xr:uid="{F309EE5E-2A1C-4BFE-8C38-A1FF27EC2A7C}"/>
    <hyperlink ref="A4" r:id="rId23" tooltip="ČUS Martin" display="https://www.cgf.cz/cz/turnaje/turnaje-vyhledavani/turnaj/vysledkova-listina-hrace?id=931876841&amp;categoryId=931876850&amp;golferId=662118803" xr:uid="{164D5FBE-71BF-4622-8EA3-C52F6F2169AC}"/>
    <hyperlink ref="A16" r:id="rId24" tooltip="SLUNEČKO Jiří" display="https://www.cgf.cz/cz/turnaje/turnaje-vyhledavani/turnaj/vysledkova-listina-hrace?id=931876841&amp;categoryId=931876850&amp;golferId=354695866" xr:uid="{D5E0DFE8-A630-4538-BF44-21EA84D95C52}"/>
    <hyperlink ref="A53" r:id="rId25" tooltip="KOUTNÍK Zdeněk" display="https://www.cgf.cz/cz/turnaje/turnaje-vyhledavani/turnaj/vysledkova-listina-hrace?id=931876841&amp;categoryId=931876850&amp;golferId=78074249" xr:uid="{E60501BB-ADB3-4795-B7E3-D5CF23D88684}"/>
    <hyperlink ref="A5" r:id="rId26" tooltip="URBAN Vladimír" display="https://www.cgf.cz/cz/turnaje/turnaje-vyhledavani/turnaj/vysledkova-listina-hrace?id=931876841&amp;categoryId=931876850&amp;golferId=457355288" xr:uid="{1A3DB41D-FFE9-42B6-8D21-2473C2D7C1E7}"/>
    <hyperlink ref="A32" r:id="rId27" tooltip="BAUDIS Jiří" display="https://www.cgf.cz/cz/turnaje/turnaje-vyhledavani/turnaj/vysledkova-listina-hrace?id=931876841&amp;categoryId=931876850&amp;golferId=555590021" xr:uid="{53C6982E-44B2-49F4-8EA8-80461EC3FE24}"/>
    <hyperlink ref="A64" r:id="rId28" tooltip="PAROULEK Petr" display="https://www.cgf.cz/cz/turnaje/turnaje-vyhledavani/turnaj/vysledkova-listina-hrace?id=931876841&amp;categoryId=931876850&amp;golferId=316530323" xr:uid="{8E6F76F2-F6FF-4D92-8923-6723749308ED}"/>
    <hyperlink ref="A38" r:id="rId29" tooltip="FÁBERA Martin" display="https://www.cgf.cz/cz/turnaje/turnaje-vyhledavani/turnaj/vysledkova-listina-hrace?id=931876841&amp;categoryId=931876850&amp;golferId=298637158" xr:uid="{91AB317F-C4DC-4B90-A008-0C5505FA5579}"/>
    <hyperlink ref="A36" r:id="rId30" tooltip="DAVID Petr" display="https://www.cgf.cz/cz/turnaje/turnaje-vyhledavani/turnaj/vysledkova-listina-hrace?id=931876841&amp;categoryId=931876850&amp;golferId=56944263" xr:uid="{19246A3C-1A92-45FE-8597-C8104F8612A2}"/>
    <hyperlink ref="A24" r:id="rId31" tooltip="PRZYCZKO Miroslav" display="https://www.cgf.cz/cz/turnaje/turnaje-vyhledavani/turnaj/vysledkova-listina-hrace?id=931876841&amp;categoryId=931876850&amp;golferId=338195611" xr:uid="{E2D996D5-9FC6-47C4-B962-A9BF851E917C}"/>
    <hyperlink ref="A45" r:id="rId32" tooltip="HES Miroslav" display="https://www.cgf.cz/cz/turnaje/turnaje-vyhledavani/turnaj/vysledkova-listina-hrace?id=931876841&amp;categoryId=931876850&amp;golferId=19467609" xr:uid="{36575577-24D5-4AF7-BB0C-EB56FE600CC1}"/>
    <hyperlink ref="A22" r:id="rId33" tooltip="NĚMEC Milan" display="https://www.cgf.cz/cz/turnaje/turnaje-vyhledavani/turnaj/vysledkova-listina-hrace?id=931876841&amp;categoryId=931876850&amp;golferId=34610099" xr:uid="{A926902C-2069-4E86-8F64-E5BEE0331514}"/>
    <hyperlink ref="A44" r:id="rId34" tooltip="HES Matěj" display="https://www.cgf.cz/cz/turnaje/turnaje-vyhledavani/turnaj/vysledkova-listina-hrace?id=931876841&amp;categoryId=931876850&amp;golferId=303796266" xr:uid="{52BDC8E8-86E9-4C44-AC7B-A34CB593C78C}"/>
    <hyperlink ref="A55" r:id="rId35" tooltip="KRÁL Josef" display="https://www.cgf.cz/cz/turnaje/turnaje-vyhledavani/turnaj/vysledkova-listina-hrace?id=931876841&amp;categoryId=931876850&amp;golferId=506107891" xr:uid="{7B13DD1E-3CC0-4EAE-8714-D6E1076B16AD}"/>
    <hyperlink ref="A8" r:id="rId36" tooltip="KROUPA Josef" display="https://www.cgf.cz/cz/turnaje/turnaje-vyhledavani/turnaj/vysledkova-listina-hrace?id=931876841&amp;categoryId=931876850&amp;golferId=450104451" xr:uid="{88BB7B92-11F3-42AA-9330-0793B60EDAA6}"/>
    <hyperlink ref="A70" r:id="rId37" tooltip="SABADOŠ Jan" display="https://www.cgf.cz/cz/turnaje/turnaje-vyhledavani/turnaj/vysledkova-listina-hrace?id=931876841&amp;categoryId=931876850&amp;golferId=597732900" xr:uid="{4A9884A3-2C42-47B7-8E6A-251FB3E628BF}"/>
    <hyperlink ref="A78" r:id="rId38" tooltip="VESECKÝ Radek" display="https://www.cgf.cz/cz/turnaje/turnaje-vyhledavani/turnaj/vysledkova-listina-hrace?id=931876841&amp;categoryId=931876850&amp;golferId=71235463" xr:uid="{56BED545-FFED-448A-A4C3-FF39BFDA540A}"/>
    <hyperlink ref="A65" r:id="rId39" tooltip="POKORNÝ Marek" display="https://www.cgf.cz/cz/turnaje/turnaje-vyhledavani/turnaj/vysledkova-listina-hrace?id=931876841&amp;categoryId=931876850&amp;golferId=508169979" xr:uid="{CA9BD811-55A9-4421-99D0-D8355F020DB2}"/>
    <hyperlink ref="A69" r:id="rId40" tooltip="ŘEHÁČEK Marek" display="https://www.cgf.cz/cz/turnaje/turnaje-vyhledavani/turnaj/vysledkova-listina-hrace?id=931876841&amp;categoryId=931876850&amp;golferId=394447002" xr:uid="{3CF21F5C-406C-4F80-A2FE-17FAB0038479}"/>
    <hyperlink ref="A20" r:id="rId41" tooltip="SÁGNER Milan" display="https://www.cgf.cz/cz/turnaje/turnaje-vyhledavani/turnaj/vysledkova-listina-hrace?id=931876841&amp;categoryId=931876850&amp;golferId=45856450" xr:uid="{499D59F4-F7FC-4CAF-910E-C592A5450AE0}"/>
    <hyperlink ref="A73" r:id="rId42" tooltip="SLÁMA Karel" display="https://www.cgf.cz/cz/turnaje/turnaje-vyhledavani/turnaj/vysledkova-listina-hrace?id=931876841&amp;categoryId=931876850&amp;golferId=73290754" xr:uid="{10DB8747-108D-4672-8855-0FA06E4E6D44}"/>
    <hyperlink ref="A58" r:id="rId43" tooltip="MAREK Dušan" display="https://www.cgf.cz/cz/turnaje/turnaje-vyhledavani/turnaj/vysledkova-listina-hrace?id=931876841&amp;categoryId=931876850&amp;golferId=537473130" xr:uid="{512EA420-CA0A-46E9-A867-9C6C0432127C}"/>
    <hyperlink ref="A68" r:id="rId44" tooltip="ROHLÍNEK Pavel" display="https://www.cgf.cz/cz/turnaje/turnaje-vyhledavani/turnaj/vysledkova-listina-hrace?id=931876841&amp;categoryId=931876850&amp;golferId=507525142" xr:uid="{F5E3E8D9-9278-41FA-8306-08DB8D3915FD}"/>
    <hyperlink ref="A3" r:id="rId45" tooltip="CHRPA Josef" display="https://www.cgf.cz/cz/turnaje/turnaje-vyhledavani/turnaj/vysledkova-listina-hrace?id=931876841&amp;categoryId=931876850&amp;golferId=65298718" xr:uid="{DEC51EB2-B700-4507-B3DB-A7B38E0696B6}"/>
    <hyperlink ref="A11" r:id="rId46" tooltip="FURCH Jan" display="https://www.cgf.cz/cz/turnaje/turnaje-vyhledavani/turnaj/vysledkova-listina-hrace?id=931876841&amp;categoryId=931876850&amp;golferId=444035383" xr:uid="{453054FE-6023-41F3-B1C4-2670F2EEDA8C}"/>
    <hyperlink ref="A40" r:id="rId47" tooltip="GUREGA Milan" display="https://www.cgf.cz/cz/turnaje/turnaje-vyhledavani/turnaj/vysledkova-listina-hrace?id=944066483&amp;categoryId=944066506&amp;golferId=97936134" xr:uid="{962CE4E9-200D-4E6A-B22D-EBBFDB02768D}"/>
    <hyperlink ref="A76" r:id="rId48" tooltip="ŠTĚPÁNEK Petr" display="https://www.cgf.cz/cz/turnaje/turnaje-vyhledavani/turnaj/vysledkova-listina-hrace?id=944066483&amp;categoryId=944066506&amp;golferId=363570051" xr:uid="{2DCB1651-2437-468E-97FE-5335B42BA9F1}"/>
    <hyperlink ref="A14" r:id="rId49" tooltip="JIRKAL Petr" display="https://www.cgf.cz/cz/turnaje/turnaje-vyhledavani/turnaj/vysledkova-listina-hrace?id=944066483&amp;categoryId=944066506&amp;golferId=14675441" xr:uid="{1FD74E4F-4B8D-4C65-9362-CBAEC387E782}"/>
    <hyperlink ref="A39" r:id="rId50" tooltip="FRANK Rudolf" display="https://www.cgf.cz/cz/turnaje/turnaje-vyhledavani/turnaj/vysledkova-listina-hrace?id=944066483&amp;categoryId=944066506&amp;golferId=20366723" xr:uid="{DB70AF82-5260-4A71-85FC-7F9858E07720}"/>
    <hyperlink ref="A71" r:id="rId51" tooltip="SEKANINA Marek" display="https://www.cgf.cz/cz/turnaje/turnaje-vyhledavani/turnaj/vysledkova-listina-hrace?id=944066483&amp;categoryId=944066506&amp;golferId=485967830" xr:uid="{128BB391-93FA-4879-B7EA-09F6C72F6751}"/>
    <hyperlink ref="A54" r:id="rId52" tooltip="KOZEL Jakub" display="https://www.cgf.cz/cz/turnaje/turnaje-vyhledavani/turnaj/vysledkova-listina-hrace?id=944066483&amp;categoryId=944066506&amp;golferId=298460673" xr:uid="{26ED2313-A1DF-4EA5-AC11-2A147C635F67}"/>
    <hyperlink ref="A46" r:id="rId53" tooltip="JANDOUŠ Ladislav" display="https://www.cgf.cz/cz/turnaje/turnaje-vyhledavani/turnaj/vysledkova-listina-hrace?id=944066483&amp;categoryId=944066506&amp;golferId=51126119" xr:uid="{5D2B4100-1432-4644-9741-BAF0AA17CFE0}"/>
    <hyperlink ref="A7" r:id="rId54" tooltip="SOJKA Pavel" display="https://www.cgf.cz/cz/turnaje/turnaje-vyhledavani/turnaj/vysledkova-listina-hrace?id=944066483&amp;categoryId=944066506&amp;golferId=34406910" xr:uid="{7F75272B-FE00-4966-9AD6-E0F82945F049}"/>
    <hyperlink ref="A77" r:id="rId55" tooltip="TICHÝ Roman" display="https://www.cgf.cz/cz/turnaje/turnaje-vyhledavani/turnaj/vysledkova-listina-hrace?id=944066483&amp;categoryId=944066506&amp;golferId=8508923" xr:uid="{4EB7C226-C813-4991-82F5-2F0DAD2429D5}"/>
    <hyperlink ref="A50" r:id="rId56" tooltip="KASYMOV Alisher" display="https://www.cgf.cz/cz/turnaje/turnaje-vyhledavani/turnaj/vysledkova-listina-hrace?id=944066483&amp;categoryId=944066506&amp;golferId=431021883" xr:uid="{DB6F4423-162F-476F-BFE6-DE4C80071051}"/>
    <hyperlink ref="A47" r:id="rId57" tooltip="JOSEF Jaroslav" display="https://www.cgf.cz/cz/turnaje/turnaje-vyhledavani/turnaj/vysledkova-listina-hrace?id=944066483&amp;categoryId=944066506&amp;golferId=90689717" xr:uid="{F9AE592B-4DA4-4FED-975D-FA4505D1663C}"/>
    <hyperlink ref="A79" r:id="rId58" tooltip="ZBINYAKOV Alexey" display="https://www.cgf.cz/cz/turnaje/turnaje-vyhledavani/turnaj/vysledkova-listina-hrace?id=944066483&amp;categoryId=944066506&amp;golferId=465782230" xr:uid="{FF109F97-905C-4162-9522-047F29C75817}"/>
    <hyperlink ref="A59" r:id="rId59" tooltip="MOTALÍK Zdeněk" display="https://www.cgf.cz/cz/turnaje/turnaje-vyhledavani/turnaj/vysledkova-listina-hrace?id=944066483&amp;categoryId=944066506&amp;golferId=655074373" xr:uid="{44397BC0-56D4-4AA1-BDD1-2362FA61FFBF}"/>
    <hyperlink ref="A33" r:id="rId60" tooltip="BAUER Libor" display="https://www.cgf.cz/cz/turnaje/turnaje-vyhledavani/turnaj/vysledkova-listina-hrace?id=944066483&amp;categoryId=944066506&amp;golferId=89083086" xr:uid="{113072B4-CCFC-4F57-BB61-B9C1562026AD}"/>
    <hyperlink ref="A51" r:id="rId61" tooltip="KLŮJ Ivan" display="https://www.cgf.cz/cz/turnaje/turnaje-vyhledavani/turnaj/vysledkova-listina-hrace?id=944066483&amp;categoryId=944066506&amp;golferId=145172913" xr:uid="{363679FF-3280-48FE-B5AA-A095F78FCCD2}"/>
    <hyperlink ref="A42" r:id="rId62" tooltip="HAŠEK Jiří" display="https://www.cgf.cz/cz/turnaje/turnaje-vyhledavani/turnaj/vysledkova-listina-hrace?id=944066483&amp;categoryId=944066506&amp;golferId=614141864" xr:uid="{7A12C70C-397A-4F61-BD66-78AF754CC54D}"/>
    <hyperlink ref="A48" r:id="rId63" tooltip="KAISER Petr" display="https://www.cgf.cz/cz/turnaje/turnaje-vyhledavani/turnaj/vysledkova-listina-hrace?id=944066483&amp;categoryId=944066506&amp;golferId=410476408" xr:uid="{C6A4D126-B17E-42AB-B684-ABFFC42297E9}"/>
    <hyperlink ref="A57" r:id="rId64" tooltip="KURC David" display="https://www.cgf.cz/cz/turnaje/turnaje-vyhledavani/turnaj/vysledkova-listina-hrace?id=944066483&amp;categoryId=944066506&amp;golferId=5860165" xr:uid="{94EBA92D-E2ED-467B-A35E-D3C0D54511C4}"/>
    <hyperlink ref="A75" r:id="rId65" tooltip="ŠKOLOUT Václav" display="https://www.cgf.cz/cz/turnaje/turnaje-vyhledavani/turnaj/vysledkova-listina-hrace?id=944066483&amp;categoryId=944066506&amp;golferId=69133216" xr:uid="{C29D6773-0CAC-44CD-AC98-D2E31CC1EBEC}"/>
    <hyperlink ref="A56" r:id="rId66" tooltip="KUBÍČEK Josef" display="https://www.cgf.cz/cz/turnaje/turnaje-vyhledavani/turnaj/vysledkova-listina-hrace?id=960529234&amp;categoryId=960529251&amp;golferId=45886030" xr:uid="{5CAF9EDE-BBC5-486A-80EA-B8BEAEDF6667}"/>
    <hyperlink ref="A29" r:id="rId67" tooltip="KOLBEK Martin" display="https://www.cgf.cz/cz/turnaje/turnaje-vyhledavani/turnaj/vysledkova-listina-hrace?id=960529234&amp;categoryId=960529251&amp;golferId=296239582" xr:uid="{B02BA3D8-47A0-479D-9A55-ACE3513BA02E}"/>
    <hyperlink ref="A62" r:id="rId68" tooltip="NOVÝ Robert" display="https://www.cgf.cz/cz/turnaje/turnaje-vyhledavani/turnaj/vysledkova-listina-hrace?id=960529234&amp;categoryId=960529251&amp;golferId=46155187" xr:uid="{07DC9BEB-EA73-4643-B0F9-1FA4D1D63434}"/>
    <hyperlink ref="A67" r:id="rId69" tooltip="REZEK Jan" display="https://www.cgf.cz/cz/turnaje/turnaje-vyhledavani/turnaj/vysledkova-listina-hrace?id=960529234&amp;categoryId=960529251&amp;golferId=300802820" xr:uid="{07879A09-9DC4-4FA7-BA88-FD3EAAD45677}"/>
    <hyperlink ref="A74" r:id="rId70" tooltip="STEHLÍK Jan" display="https://www.cgf.cz/cz/turnaje/turnaje-vyhledavani/turnaj/vysledkova-listina-hrace?id=960529234&amp;categoryId=960529251&amp;golferId=686840812" xr:uid="{73EC748D-52E6-4A30-AE40-DF0360EFE476}"/>
    <hyperlink ref="A61" r:id="rId71" tooltip="NGUYEN Ladislav" display="https://www.cgf.cz/cz/turnaje/turnaje-vyhledavani/turnaj/vysledkova-listina-hrace?id=960529234&amp;categoryId=960529251&amp;golferId=648566856" xr:uid="{FB521D7F-9954-4158-B82D-D524580EF148}"/>
    <hyperlink ref="A27" r:id="rId72" tooltip="MATOUŠEK Martin" display="https://www.cgf.cz/cz/turnaje/turnaje-vyhledavani/turnaj/vysledkova-listina-hrace?id=960529234&amp;categoryId=960529251&amp;golferId=48194648" xr:uid="{C59E0AC7-B44C-4723-B229-A8A8E6DD20CE}"/>
    <hyperlink ref="A63" r:id="rId73" tooltip="NOVÝ Stanislav" display="https://www.cgf.cz/cz/turnaje/turnaje-vyhledavani/turnaj/vysledkova-listina-hrace?id=960529234&amp;categoryId=960529251&amp;golferId=306286165" xr:uid="{B1765AC8-475C-4514-8211-222014443FCE}"/>
    <hyperlink ref="A60" r:id="rId74" tooltip="NAMURA Raid" display="https://www.cgf.cz/cz/turnaje/turnaje-vyhledavani/turnaj/vysledkova-listina-hrace?id=960529234&amp;categoryId=960529251&amp;golferId=80086804" xr:uid="{28908EA3-552C-4D59-9B8F-F3A67E19DA5E}"/>
    <hyperlink ref="A49" r:id="rId75" tooltip="KAPOUN Roman" display="https://www.cgf.cz/cz/turnaje/turnaje-vyhledavani/turnaj/vysledkova-listina-hrace?id=960529234&amp;categoryId=960529251&amp;golferId=35415102" xr:uid="{23762B0F-04CA-4710-BD0E-4E1EC922109D}"/>
    <hyperlink ref="A9" r:id="rId76" tooltip="HRALA Jiří" display="https://www.cgf.cz/cz/turnaje/turnaje-vyhledavani/turnaj/vysledkova-listina-hrace?id=960529234&amp;categoryId=960529251&amp;golferId=13909619" xr:uid="{58F72582-4D44-4272-905A-BE2711EF4404}"/>
    <hyperlink ref="A86" r:id="rId77" tooltip="SVĚRÁK Václav" display="https://www.cgf.cz/cz/turnaje/turnaje-vyhledavani/turnaj/vysledkova-listina-hrace?id=977216836&amp;categoryId=977216845&amp;golferId=43404742" xr:uid="{6088F808-05DD-4803-BB40-B2FE6E5E7617}"/>
    <hyperlink ref="A26" r:id="rId78" tooltip="VRŠECKÝ Aleš" display="https://www.cgf.cz/cz/turnaje/turnaje-vyhledavani/turnaj/vysledkova-listina-hrace?id=977216836&amp;categoryId=977216845&amp;golferId=411430585" xr:uid="{82CB64BA-6273-4065-8E7F-3C34D6B65FD9}"/>
    <hyperlink ref="A81" r:id="rId79" tooltip="HRDLIČKA Petr" display="https://www.cgf.cz/cz/turnaje/turnaje-vyhledavani/turnaj/vysledkova-listina-hrace?id=977216836&amp;categoryId=977216845&amp;golferId=332671353" xr:uid="{0878FB23-C653-445D-BCB2-79D04031BBAC}"/>
    <hyperlink ref="A84" r:id="rId80" tooltip="MCKENZIE Grant" display="https://www.cgf.cz/cz/turnaje/turnaje-vyhledavani/turnaj/vysledkova-listina-hrace?id=977216836&amp;categoryId=977216845&amp;golferId=414316278" xr:uid="{E3777F06-85B5-4687-A89E-5E701F696000}"/>
    <hyperlink ref="A28" r:id="rId81" tooltip="ŠENFELD Ivo" display="https://www.cgf.cz/cz/turnaje/turnaje-vyhledavani/turnaj/vysledkova-listina-hrace?id=977216836&amp;categoryId=977216845&amp;golferId=78864082" xr:uid="{D928D2D5-A729-4A47-A839-5A223FD8B120}"/>
    <hyperlink ref="A87" r:id="rId82" tooltip="ZELENKA Jiří" display="https://www.cgf.cz/cz/turnaje/turnaje-vyhledavani/turnaj/vysledkova-listina-hrace?id=977216836&amp;categoryId=977216845&amp;golferId=63742433" xr:uid="{C42E794F-E4AE-46E7-9626-34575567B5D1}"/>
    <hyperlink ref="A25" r:id="rId83" tooltip="LOUDA Petr" display="https://www.cgf.cz/cz/turnaje/turnaje-vyhledavani/turnaj/vysledkova-listina-hrace?id=977216836&amp;categoryId=977216845&amp;golferId=251554928" xr:uid="{60CCD9F6-F525-4D6C-971F-7CFBBC80BD64}"/>
    <hyperlink ref="A83" r:id="rId84" tooltip="KŘIVOHLAVÝ Karel" display="https://www.cgf.cz/cz/turnaje/turnaje-vyhledavani/turnaj/vysledkova-listina-hrace?id=977216836&amp;categoryId=977216845&amp;golferId=417917564" xr:uid="{403D16D1-464A-4FA2-B7FD-5AE71A7E9FAA}"/>
    <hyperlink ref="A30" r:id="rId85" tooltip="BRANT Petr" display="https://www.cgf.cz/cz/turnaje/turnaje-vyhledavani/turnaj/vysledkova-listina-hrace?id=977216836&amp;categoryId=977216845&amp;golferId=13847704" xr:uid="{70C8D4DB-E242-400A-A7D0-A00C802757B6}"/>
    <hyperlink ref="A82" r:id="rId86" tooltip="JAREŠ Vladimír" display="https://www.cgf.cz/cz/turnaje/turnaje-vyhledavani/turnaj/vysledkova-listina-hrace?id=977216836&amp;categoryId=977216845&amp;golferId=82055726" xr:uid="{922333E1-2BA8-46C2-89DC-9A3285504742}"/>
    <hyperlink ref="A85" r:id="rId87" tooltip="MELÍŠEK Jan" display="https://www.cgf.cz/cz/turnaje/turnaje-vyhledavani/turnaj/vysledkova-listina-hrace?id=977216836&amp;categoryId=977216845&amp;golferId=22942778" xr:uid="{BA6D4C41-D7C1-49B8-B339-A4BF814327D4}"/>
  </hyperlinks>
  <pageMargins left="0.18" right="0.17" top="0.25" bottom="0.38" header="0.2" footer="0.3"/>
  <pageSetup paperSize="9" scale="49" fitToHeight="0" orientation="landscape" r:id="rId88"/>
  <tableParts count="1">
    <tablePart r:id="rId8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workbookViewId="0">
      <pane ySplit="1" topLeftCell="A2" activePane="bottomLeft" state="frozen"/>
      <selection pane="bottomLeft" activeCell="D2" sqref="B2:D20"/>
    </sheetView>
  </sheetViews>
  <sheetFormatPr defaultColWidth="18.28515625" defaultRowHeight="12.75" x14ac:dyDescent="0.2"/>
  <cols>
    <col min="1" max="1" width="9.28515625" style="1" customWidth="1"/>
    <col min="2" max="2" width="18.7109375" style="1" bestFit="1" customWidth="1"/>
    <col min="3" max="3" width="7.7109375" style="1" bestFit="1" customWidth="1"/>
    <col min="4" max="4" width="12.7109375" style="1" bestFit="1" customWidth="1"/>
    <col min="5" max="5" width="6.28515625" style="1" bestFit="1" customWidth="1"/>
    <col min="6" max="6" width="14.5703125" style="1" bestFit="1" customWidth="1"/>
    <col min="7" max="7" width="5.5703125" style="1" customWidth="1"/>
    <col min="8" max="8" width="6.28515625" style="1" bestFit="1" customWidth="1"/>
    <col min="9" max="9" width="6" style="1" bestFit="1" customWidth="1"/>
    <col min="10" max="10" width="5.5703125" style="1" bestFit="1" customWidth="1"/>
    <col min="11" max="16384" width="18.28515625" style="1"/>
  </cols>
  <sheetData>
    <row r="1" spans="1:10" ht="26.25" thickBot="1" x14ac:dyDescent="0.25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</row>
    <row r="2" spans="1:10" s="3" customFormat="1" ht="14.25" thickTop="1" thickBot="1" x14ac:dyDescent="0.25">
      <c r="A2" s="51">
        <v>1</v>
      </c>
      <c r="B2" s="52" t="s">
        <v>48</v>
      </c>
      <c r="C2" s="51" t="s">
        <v>49</v>
      </c>
      <c r="D2" s="51">
        <v>5102017</v>
      </c>
      <c r="E2" s="53">
        <v>5.4</v>
      </c>
      <c r="F2" s="51" t="s">
        <v>112</v>
      </c>
      <c r="G2" s="51">
        <v>30</v>
      </c>
      <c r="H2" s="53">
        <v>5.3</v>
      </c>
      <c r="I2" s="3">
        <v>35</v>
      </c>
      <c r="J2" s="3">
        <v>10</v>
      </c>
    </row>
    <row r="3" spans="1:10" s="3" customFormat="1" ht="14.25" thickTop="1" thickBot="1" x14ac:dyDescent="0.25">
      <c r="A3" s="51">
        <v>2</v>
      </c>
      <c r="B3" s="52" t="s">
        <v>113</v>
      </c>
      <c r="C3" s="51" t="s">
        <v>0</v>
      </c>
      <c r="D3" s="51">
        <v>18004726</v>
      </c>
      <c r="E3" s="53">
        <v>9.4</v>
      </c>
      <c r="F3" s="51" t="s">
        <v>114</v>
      </c>
      <c r="G3" s="51">
        <v>25</v>
      </c>
      <c r="H3" s="53">
        <v>9.4</v>
      </c>
      <c r="I3" s="3">
        <v>34</v>
      </c>
    </row>
    <row r="4" spans="1:10" s="3" customFormat="1" ht="14.25" thickTop="1" thickBot="1" x14ac:dyDescent="0.25">
      <c r="A4" s="51">
        <v>3</v>
      </c>
      <c r="B4" s="52" t="s">
        <v>115</v>
      </c>
      <c r="C4" s="51" t="s">
        <v>116</v>
      </c>
      <c r="D4" s="51">
        <v>19900490</v>
      </c>
      <c r="E4" s="53">
        <v>12.7</v>
      </c>
      <c r="F4" s="51" t="s">
        <v>117</v>
      </c>
      <c r="G4" s="51">
        <v>25</v>
      </c>
      <c r="H4" s="53">
        <v>11.9</v>
      </c>
      <c r="I4" s="3">
        <v>39</v>
      </c>
      <c r="J4" s="3">
        <v>30</v>
      </c>
    </row>
    <row r="5" spans="1:10" s="3" customFormat="1" ht="14.25" thickTop="1" thickBot="1" x14ac:dyDescent="0.25">
      <c r="A5" s="51">
        <v>4</v>
      </c>
      <c r="B5" s="52" t="s">
        <v>42</v>
      </c>
      <c r="C5" s="51" t="s">
        <v>26</v>
      </c>
      <c r="D5" s="51">
        <v>20500291</v>
      </c>
      <c r="E5" s="53">
        <v>14.5</v>
      </c>
      <c r="F5" s="51" t="s">
        <v>118</v>
      </c>
      <c r="G5" s="51">
        <v>23</v>
      </c>
      <c r="H5" s="53">
        <v>14.4</v>
      </c>
      <c r="I5" s="3">
        <v>38</v>
      </c>
      <c r="J5" s="3">
        <v>20</v>
      </c>
    </row>
    <row r="6" spans="1:10" s="3" customFormat="1" ht="14.25" thickTop="1" thickBot="1" x14ac:dyDescent="0.25">
      <c r="A6" s="51">
        <v>5</v>
      </c>
      <c r="B6" s="52" t="s">
        <v>119</v>
      </c>
      <c r="C6" s="51" t="s">
        <v>4</v>
      </c>
      <c r="D6" s="51">
        <v>9802578</v>
      </c>
      <c r="E6" s="53">
        <v>11.1</v>
      </c>
      <c r="F6" s="51" t="s">
        <v>120</v>
      </c>
      <c r="G6" s="51">
        <v>20</v>
      </c>
      <c r="H6" s="53">
        <v>11</v>
      </c>
      <c r="I6" s="3">
        <v>32</v>
      </c>
    </row>
    <row r="7" spans="1:10" s="3" customFormat="1" ht="14.25" thickTop="1" thickBot="1" x14ac:dyDescent="0.25">
      <c r="A7" s="51">
        <v>6</v>
      </c>
      <c r="B7" s="52" t="s">
        <v>3</v>
      </c>
      <c r="C7" s="51" t="s">
        <v>2</v>
      </c>
      <c r="D7" s="51">
        <v>15400297</v>
      </c>
      <c r="E7" s="53">
        <v>11.6</v>
      </c>
      <c r="F7" s="51" t="s">
        <v>121</v>
      </c>
      <c r="G7" s="51">
        <v>19</v>
      </c>
      <c r="H7" s="53">
        <v>11.6</v>
      </c>
      <c r="I7" s="3">
        <v>30</v>
      </c>
    </row>
    <row r="8" spans="1:10" s="3" customFormat="1" ht="14.25" thickTop="1" thickBot="1" x14ac:dyDescent="0.25">
      <c r="A8" s="51">
        <v>7</v>
      </c>
      <c r="B8" s="52" t="s">
        <v>122</v>
      </c>
      <c r="C8" s="51" t="s">
        <v>47</v>
      </c>
      <c r="D8" s="51">
        <v>900883</v>
      </c>
      <c r="E8" s="53">
        <v>13.3</v>
      </c>
      <c r="F8" s="51" t="s">
        <v>123</v>
      </c>
      <c r="G8" s="51">
        <v>17</v>
      </c>
      <c r="H8" s="53">
        <v>13.3</v>
      </c>
      <c r="I8" s="3">
        <v>31</v>
      </c>
    </row>
    <row r="9" spans="1:10" s="3" customFormat="1" ht="14.25" thickTop="1" thickBot="1" x14ac:dyDescent="0.25">
      <c r="A9" s="51">
        <v>8</v>
      </c>
      <c r="B9" s="52" t="s">
        <v>124</v>
      </c>
      <c r="C9" s="51" t="s">
        <v>0</v>
      </c>
      <c r="D9" s="51">
        <v>18001221</v>
      </c>
      <c r="E9" s="53">
        <v>19.899999999999999</v>
      </c>
      <c r="F9" s="51" t="s">
        <v>125</v>
      </c>
      <c r="G9" s="51">
        <v>15</v>
      </c>
      <c r="H9" s="53">
        <v>19.8</v>
      </c>
      <c r="I9" s="3">
        <v>34</v>
      </c>
      <c r="J9" s="3">
        <v>30</v>
      </c>
    </row>
    <row r="10" spans="1:10" s="3" customFormat="1" ht="14.25" thickTop="1" thickBot="1" x14ac:dyDescent="0.25">
      <c r="A10" s="51">
        <v>9</v>
      </c>
      <c r="B10" s="52" t="s">
        <v>55</v>
      </c>
      <c r="C10" s="51" t="s">
        <v>56</v>
      </c>
      <c r="D10" s="51">
        <v>6700728</v>
      </c>
      <c r="E10" s="53">
        <v>13.2</v>
      </c>
      <c r="F10" s="51" t="s">
        <v>126</v>
      </c>
      <c r="G10" s="51">
        <v>13</v>
      </c>
      <c r="H10" s="53">
        <v>13.6</v>
      </c>
      <c r="I10" s="3">
        <v>24</v>
      </c>
    </row>
    <row r="11" spans="1:10" s="3" customFormat="1" ht="14.25" thickTop="1" thickBot="1" x14ac:dyDescent="0.25">
      <c r="A11" s="51">
        <v>10</v>
      </c>
      <c r="B11" s="52" t="s">
        <v>127</v>
      </c>
      <c r="C11" s="51" t="s">
        <v>24</v>
      </c>
      <c r="D11" s="51">
        <v>4401083</v>
      </c>
      <c r="E11" s="53">
        <v>14.9</v>
      </c>
      <c r="F11" s="51" t="s">
        <v>128</v>
      </c>
      <c r="G11" s="51">
        <v>12</v>
      </c>
      <c r="H11" s="53">
        <v>15.2</v>
      </c>
      <c r="I11" s="3">
        <v>24</v>
      </c>
    </row>
    <row r="12" spans="1:10" s="3" customFormat="1" ht="14.25" thickTop="1" thickBot="1" x14ac:dyDescent="0.25">
      <c r="A12" s="51">
        <v>11</v>
      </c>
      <c r="B12" s="52" t="s">
        <v>129</v>
      </c>
      <c r="C12" s="51" t="s">
        <v>5</v>
      </c>
      <c r="D12" s="51">
        <v>16400033</v>
      </c>
      <c r="E12" s="53">
        <v>15.3</v>
      </c>
      <c r="F12" s="51" t="s">
        <v>130</v>
      </c>
      <c r="G12" s="51">
        <v>11</v>
      </c>
      <c r="H12" s="53">
        <v>15.9</v>
      </c>
      <c r="I12" s="3">
        <v>21</v>
      </c>
    </row>
    <row r="13" spans="1:10" s="3" customFormat="1" ht="14.25" thickTop="1" thickBot="1" x14ac:dyDescent="0.25">
      <c r="A13" s="51">
        <v>12</v>
      </c>
      <c r="B13" s="52" t="s">
        <v>37</v>
      </c>
      <c r="C13" s="51" t="s">
        <v>0</v>
      </c>
      <c r="D13" s="51">
        <v>18004769</v>
      </c>
      <c r="E13" s="53">
        <v>24.6</v>
      </c>
      <c r="F13" s="51" t="s">
        <v>45</v>
      </c>
      <c r="G13" s="51">
        <v>8</v>
      </c>
      <c r="H13" s="53">
        <v>24.6</v>
      </c>
      <c r="I13" s="3">
        <v>29</v>
      </c>
    </row>
    <row r="14" spans="1:10" s="3" customFormat="1" ht="14.25" thickTop="1" thickBot="1" x14ac:dyDescent="0.25">
      <c r="A14" s="51">
        <v>13</v>
      </c>
      <c r="B14" s="52" t="s">
        <v>58</v>
      </c>
      <c r="C14" s="51" t="s">
        <v>0</v>
      </c>
      <c r="D14" s="51">
        <v>18000151</v>
      </c>
      <c r="E14" s="53">
        <v>17.399999999999999</v>
      </c>
      <c r="F14" s="51" t="s">
        <v>131</v>
      </c>
      <c r="G14" s="51">
        <v>8</v>
      </c>
      <c r="H14" s="53">
        <v>17.399999999999999</v>
      </c>
      <c r="I14" s="3">
        <v>25</v>
      </c>
    </row>
    <row r="15" spans="1:10" s="3" customFormat="1" ht="14.25" thickTop="1" thickBot="1" x14ac:dyDescent="0.25">
      <c r="A15" s="51" t="s">
        <v>96</v>
      </c>
      <c r="B15" s="52" t="s">
        <v>16</v>
      </c>
      <c r="C15" s="51" t="s">
        <v>6</v>
      </c>
      <c r="D15" s="51">
        <v>11102725</v>
      </c>
      <c r="E15" s="53">
        <v>18.600000000000001</v>
      </c>
      <c r="F15" s="51" t="s">
        <v>132</v>
      </c>
      <c r="G15" s="51">
        <v>8</v>
      </c>
      <c r="H15" s="53">
        <v>18.899999999999999</v>
      </c>
      <c r="I15" s="3">
        <v>25</v>
      </c>
    </row>
    <row r="16" spans="1:10" s="3" customFormat="1" ht="14.25" thickTop="1" thickBot="1" x14ac:dyDescent="0.25">
      <c r="A16" s="51" t="s">
        <v>96</v>
      </c>
      <c r="B16" s="52" t="s">
        <v>44</v>
      </c>
      <c r="C16" s="51" t="s">
        <v>0</v>
      </c>
      <c r="D16" s="51">
        <v>18004154</v>
      </c>
      <c r="E16" s="53">
        <v>20.5</v>
      </c>
      <c r="F16" s="51" t="s">
        <v>133</v>
      </c>
      <c r="G16" s="51">
        <v>8</v>
      </c>
      <c r="H16" s="53">
        <v>20.5</v>
      </c>
      <c r="I16" s="3">
        <v>23</v>
      </c>
    </row>
    <row r="17" spans="1:9" s="3" customFormat="1" ht="14.25" thickTop="1" thickBot="1" x14ac:dyDescent="0.25">
      <c r="A17" s="51">
        <v>16</v>
      </c>
      <c r="B17" s="52" t="s">
        <v>59</v>
      </c>
      <c r="C17" s="51" t="s">
        <v>4</v>
      </c>
      <c r="D17" s="51">
        <v>9807236</v>
      </c>
      <c r="E17" s="53">
        <v>22.4</v>
      </c>
      <c r="F17" s="51" t="s">
        <v>46</v>
      </c>
      <c r="G17" s="51">
        <v>7</v>
      </c>
      <c r="H17" s="53">
        <v>22.5</v>
      </c>
      <c r="I17" s="3">
        <v>23</v>
      </c>
    </row>
    <row r="18" spans="1:9" s="3" customFormat="1" ht="14.25" thickTop="1" thickBot="1" x14ac:dyDescent="0.25">
      <c r="A18" s="51">
        <v>17</v>
      </c>
      <c r="B18" s="52" t="s">
        <v>134</v>
      </c>
      <c r="C18" s="51" t="s">
        <v>135</v>
      </c>
      <c r="D18" s="51">
        <v>5701397</v>
      </c>
      <c r="E18" s="53">
        <v>20.8</v>
      </c>
      <c r="F18" s="51" t="s">
        <v>136</v>
      </c>
      <c r="G18" s="51">
        <v>6</v>
      </c>
      <c r="H18" s="53">
        <v>21.2</v>
      </c>
      <c r="I18" s="3">
        <v>23</v>
      </c>
    </row>
    <row r="19" spans="1:9" s="3" customFormat="1" ht="14.25" thickTop="1" thickBot="1" x14ac:dyDescent="0.25">
      <c r="A19" s="51">
        <v>18</v>
      </c>
      <c r="B19" s="52" t="s">
        <v>137</v>
      </c>
      <c r="C19" s="51" t="s">
        <v>0</v>
      </c>
      <c r="D19" s="51">
        <v>18001332</v>
      </c>
      <c r="E19" s="53">
        <v>26</v>
      </c>
      <c r="F19" s="51" t="s">
        <v>138</v>
      </c>
      <c r="G19" s="51">
        <v>5</v>
      </c>
      <c r="H19" s="53">
        <v>26.2</v>
      </c>
      <c r="I19" s="3">
        <v>25</v>
      </c>
    </row>
    <row r="20" spans="1:9" s="3" customFormat="1" ht="14.25" thickTop="1" thickBot="1" x14ac:dyDescent="0.25">
      <c r="A20" s="54">
        <v>19</v>
      </c>
      <c r="B20" s="55" t="s">
        <v>13</v>
      </c>
      <c r="C20" s="54" t="s">
        <v>14</v>
      </c>
      <c r="D20" s="54">
        <v>12503006</v>
      </c>
      <c r="E20" s="56">
        <v>18.899999999999999</v>
      </c>
      <c r="F20" s="54" t="s">
        <v>30</v>
      </c>
      <c r="G20" s="54" t="s">
        <v>31</v>
      </c>
      <c r="H20" s="56">
        <v>18.899999999999999</v>
      </c>
      <c r="I20" s="3">
        <v>0</v>
      </c>
    </row>
    <row r="21" spans="1:9" s="3" customFormat="1" ht="13.5" thickTop="1" x14ac:dyDescent="0.2">
      <c r="A21" s="20"/>
      <c r="B21" s="21"/>
      <c r="C21" s="20"/>
      <c r="D21" s="20"/>
      <c r="E21" s="20"/>
      <c r="F21" s="20"/>
      <c r="G21" s="20"/>
      <c r="H21" s="20"/>
    </row>
    <row r="22" spans="1:9" s="3" customFormat="1" x14ac:dyDescent="0.2">
      <c r="A22" s="20"/>
      <c r="B22" s="21"/>
      <c r="C22" s="20"/>
      <c r="D22" s="20"/>
      <c r="E22" s="20"/>
      <c r="F22" s="20"/>
      <c r="G22" s="20"/>
      <c r="H22" s="20"/>
    </row>
    <row r="23" spans="1:9" s="3" customFormat="1" x14ac:dyDescent="0.2">
      <c r="A23" s="20"/>
      <c r="B23" s="21"/>
      <c r="C23" s="20"/>
      <c r="D23" s="20"/>
      <c r="E23" s="20"/>
      <c r="F23" s="20"/>
      <c r="G23" s="20"/>
      <c r="H23" s="20"/>
    </row>
    <row r="24" spans="1:9" s="3" customFormat="1" x14ac:dyDescent="0.2">
      <c r="A24" s="20"/>
      <c r="B24" s="21"/>
      <c r="C24" s="20"/>
      <c r="D24" s="20"/>
      <c r="E24" s="20"/>
      <c r="F24" s="20"/>
      <c r="G24" s="20"/>
      <c r="H24" s="20"/>
    </row>
    <row r="25" spans="1:9" s="3" customFormat="1" x14ac:dyDescent="0.2">
      <c r="A25" s="20"/>
      <c r="B25" s="21"/>
      <c r="C25" s="20"/>
      <c r="D25" s="20"/>
      <c r="E25" s="20"/>
      <c r="F25" s="20"/>
      <c r="G25" s="20"/>
      <c r="H25" s="20"/>
    </row>
    <row r="26" spans="1:9" s="3" customFormat="1" x14ac:dyDescent="0.2">
      <c r="A26" s="20"/>
      <c r="B26" s="21"/>
      <c r="C26" s="20"/>
      <c r="D26" s="20"/>
      <c r="E26" s="20"/>
      <c r="F26" s="20"/>
      <c r="G26" s="20"/>
      <c r="H26" s="20"/>
    </row>
    <row r="27" spans="1:9" s="3" customFormat="1" x14ac:dyDescent="0.2">
      <c r="A27" s="20"/>
      <c r="B27" s="21"/>
      <c r="C27" s="20"/>
      <c r="D27" s="20"/>
      <c r="E27" s="20"/>
      <c r="F27" s="20"/>
      <c r="G27" s="20"/>
      <c r="H27" s="20"/>
    </row>
    <row r="28" spans="1:9" s="3" customFormat="1" x14ac:dyDescent="0.2">
      <c r="A28" s="20"/>
      <c r="B28" s="21"/>
      <c r="C28" s="20"/>
      <c r="D28" s="20"/>
      <c r="E28" s="20"/>
      <c r="F28" s="20"/>
      <c r="G28" s="20"/>
      <c r="H28" s="20"/>
    </row>
    <row r="29" spans="1:9" s="3" customFormat="1" x14ac:dyDescent="0.2">
      <c r="A29" s="20"/>
      <c r="B29" s="21"/>
      <c r="C29" s="20"/>
      <c r="D29" s="20"/>
      <c r="E29" s="20"/>
      <c r="F29" s="20"/>
      <c r="G29" s="20"/>
      <c r="H29" s="20"/>
    </row>
    <row r="30" spans="1:9" s="3" customFormat="1" x14ac:dyDescent="0.2">
      <c r="A30" s="20"/>
      <c r="B30" s="21"/>
      <c r="C30" s="20"/>
      <c r="D30" s="20"/>
      <c r="E30" s="20"/>
      <c r="F30" s="20"/>
      <c r="G30" s="20"/>
      <c r="H30" s="20"/>
    </row>
    <row r="31" spans="1:9" s="3" customFormat="1" x14ac:dyDescent="0.2">
      <c r="A31" s="20"/>
      <c r="B31" s="21"/>
      <c r="C31" s="20"/>
      <c r="D31" s="20"/>
      <c r="E31" s="20"/>
      <c r="F31" s="20"/>
      <c r="G31" s="20"/>
      <c r="H31" s="20"/>
    </row>
    <row r="32" spans="1:9" s="3" customFormat="1" x14ac:dyDescent="0.2">
      <c r="A32" s="20"/>
      <c r="B32" s="21"/>
      <c r="C32" s="20"/>
      <c r="D32" s="20"/>
      <c r="E32" s="20"/>
      <c r="F32" s="20"/>
      <c r="G32" s="20"/>
      <c r="H32" s="20"/>
    </row>
    <row r="33" spans="1:8" s="3" customFormat="1" x14ac:dyDescent="0.2">
      <c r="A33" s="20"/>
      <c r="B33" s="21"/>
      <c r="C33" s="20"/>
      <c r="D33" s="20"/>
      <c r="E33" s="20"/>
      <c r="F33" s="20"/>
      <c r="G33" s="20"/>
      <c r="H33" s="20"/>
    </row>
    <row r="34" spans="1:8" s="3" customFormat="1" x14ac:dyDescent="0.2">
      <c r="A34" s="20"/>
      <c r="B34" s="21"/>
      <c r="C34" s="20"/>
      <c r="D34" s="20"/>
      <c r="E34" s="20"/>
      <c r="F34" s="20"/>
      <c r="G34" s="20"/>
      <c r="H34" s="20"/>
    </row>
    <row r="35" spans="1:8" s="3" customFormat="1" x14ac:dyDescent="0.2">
      <c r="A35" s="20"/>
      <c r="B35" s="21"/>
      <c r="C35" s="20"/>
      <c r="D35" s="20"/>
      <c r="E35" s="20"/>
      <c r="F35" s="20"/>
      <c r="G35" s="20"/>
      <c r="H35" s="20"/>
    </row>
    <row r="36" spans="1:8" s="3" customFormat="1" x14ac:dyDescent="0.2">
      <c r="A36" s="20"/>
      <c r="B36" s="21"/>
      <c r="C36" s="20"/>
      <c r="D36" s="20"/>
      <c r="E36" s="20"/>
      <c r="F36" s="20"/>
      <c r="G36" s="20"/>
      <c r="H36" s="20"/>
    </row>
    <row r="37" spans="1:8" s="3" customFormat="1" x14ac:dyDescent="0.2">
      <c r="A37" s="20"/>
      <c r="B37" s="21"/>
      <c r="C37" s="20"/>
      <c r="D37" s="20"/>
      <c r="E37" s="20"/>
      <c r="F37" s="20"/>
      <c r="G37" s="20"/>
      <c r="H37" s="20"/>
    </row>
    <row r="38" spans="1:8" s="3" customFormat="1" x14ac:dyDescent="0.2">
      <c r="A38" s="20"/>
      <c r="B38" s="21"/>
      <c r="C38" s="20"/>
      <c r="D38" s="20"/>
      <c r="E38" s="20"/>
      <c r="F38" s="20"/>
      <c r="G38" s="20"/>
      <c r="H38" s="20"/>
    </row>
    <row r="39" spans="1:8" s="3" customFormat="1" x14ac:dyDescent="0.2">
      <c r="A39" s="20"/>
      <c r="B39" s="21"/>
      <c r="C39" s="20"/>
      <c r="D39" s="20"/>
      <c r="E39" s="20"/>
      <c r="F39" s="20"/>
      <c r="G39" s="20"/>
      <c r="H39" s="20"/>
    </row>
    <row r="40" spans="1:8" s="3" customFormat="1" x14ac:dyDescent="0.2">
      <c r="A40" s="20"/>
      <c r="B40" s="21"/>
      <c r="C40" s="20"/>
      <c r="D40" s="20"/>
      <c r="E40" s="20"/>
      <c r="F40" s="20"/>
      <c r="G40" s="20"/>
      <c r="H40" s="20"/>
    </row>
    <row r="41" spans="1:8" s="3" customFormat="1" x14ac:dyDescent="0.2">
      <c r="A41" s="20"/>
      <c r="B41" s="21"/>
      <c r="C41" s="20"/>
      <c r="D41" s="20"/>
      <c r="E41" s="20"/>
      <c r="F41" s="20"/>
      <c r="G41" s="20"/>
      <c r="H41" s="20"/>
    </row>
    <row r="42" spans="1:8" s="3" customFormat="1" x14ac:dyDescent="0.2">
      <c r="A42" s="20"/>
      <c r="B42" s="21"/>
      <c r="C42" s="20"/>
      <c r="D42" s="20"/>
      <c r="E42" s="20"/>
      <c r="F42" s="20"/>
      <c r="G42" s="20"/>
      <c r="H42" s="20"/>
    </row>
    <row r="43" spans="1:8" s="3" customFormat="1" x14ac:dyDescent="0.2">
      <c r="A43" s="20"/>
      <c r="B43" s="21"/>
      <c r="C43" s="20"/>
      <c r="D43" s="20"/>
      <c r="E43" s="20"/>
      <c r="F43" s="20"/>
      <c r="G43" s="20"/>
      <c r="H43" s="20"/>
    </row>
  </sheetData>
  <hyperlinks>
    <hyperlink ref="B2" r:id="rId1" tooltip="CHOVANEC Jozef" display="https://www.cgf.cz/cz/turnaje/turnaje-vyhledavani/turnaj/vysledkova-listina-hrace?id=917822594&amp;categoryId=917823804&amp;golferId=298947202" xr:uid="{1D46F7DC-DF12-400B-94DC-1EEF917644E0}"/>
    <hyperlink ref="B3" r:id="rId2" tooltip="KOUKAL Ladislav" display="https://www.cgf.cz/cz/turnaje/turnaje-vyhledavani/turnaj/vysledkova-listina-hrace?id=917822594&amp;categoryId=917823804&amp;golferId=38013483" xr:uid="{BCCE7236-61AD-40F7-9A9D-F2AF5BBF113B}"/>
    <hyperlink ref="B4" r:id="rId3" tooltip="ZEMAN Pavel" display="https://www.cgf.cz/cz/turnaje/turnaje-vyhledavani/turnaj/vysledkova-listina-hrace?id=917822594&amp;categoryId=917823804&amp;golferId=579008866" xr:uid="{C40B049B-3E86-4B2D-9287-D4EA466EC0AE}"/>
    <hyperlink ref="B5" r:id="rId4" tooltip="MUŽÁTKO Radek" display="https://www.cgf.cz/cz/turnaje/turnaje-vyhledavani/turnaj/vysledkova-listina-hrace?id=917822594&amp;categoryId=917823804&amp;golferId=358709693" xr:uid="{8254CC13-4CA3-40C1-A841-BD201AC3BF22}"/>
    <hyperlink ref="B6" r:id="rId5" tooltip="KAREL Libor" display="https://www.cgf.cz/cz/turnaje/turnaje-vyhledavani/turnaj/vysledkova-listina-hrace?id=917822594&amp;categoryId=917823804&amp;golferId=327530905" xr:uid="{C6FDF9D6-7170-4515-A2B4-41A46AB9674A}"/>
    <hyperlink ref="B7" r:id="rId6" tooltip="ZAPOTIL Zbyněk" display="https://www.cgf.cz/cz/turnaje/turnaje-vyhledavani/turnaj/vysledkova-listina-hrace?id=917822594&amp;categoryId=917823804&amp;golferId=63584174" xr:uid="{7D4D2BCB-6991-460D-A672-96061743B932}"/>
    <hyperlink ref="B8" r:id="rId7" tooltip="REDEK Radomír" display="https://www.cgf.cz/cz/turnaje/turnaje-vyhledavani/turnaj/vysledkova-listina-hrace?id=917822594&amp;categoryId=917823804&amp;golferId=17206134" xr:uid="{0DD5FA99-7F61-4E63-8DE0-C63195F546E6}"/>
    <hyperlink ref="B9" r:id="rId8" tooltip="ČEPILA Josef" display="https://www.cgf.cz/cz/turnaje/turnaje-vyhledavani/turnaj/vysledkova-listina-hrace?id=917822594&amp;categoryId=917823804&amp;golferId=302972375" xr:uid="{9CC30C9C-E253-44B8-B7FB-7651E26B6CD6}"/>
    <hyperlink ref="B10" r:id="rId9" tooltip="KOS Josef" display="https://www.cgf.cz/cz/turnaje/turnaje-vyhledavani/turnaj/vysledkova-listina-hrace?id=917822594&amp;categoryId=917823804&amp;golferId=453483358" xr:uid="{8B87B27F-2ABE-480A-BE6D-7ADE16CC46FD}"/>
    <hyperlink ref="B11" r:id="rId10" tooltip="GREGOV Robert" display="https://www.cgf.cz/cz/turnaje/turnaje-vyhledavani/turnaj/vysledkova-listina-hrace?id=917822594&amp;categoryId=917823804&amp;golferId=30570" xr:uid="{44A86D9B-D228-4895-B9C3-FC12C040FDD0}"/>
    <hyperlink ref="B12" r:id="rId11" tooltip="HORÁČEK Petr" display="https://www.cgf.cz/cz/turnaje/turnaje-vyhledavani/turnaj/vysledkova-listina-hrace?id=917822594&amp;categoryId=917823804&amp;golferId=31854454" xr:uid="{AA4EF102-B9B9-4D1B-96CB-6563D3A6E169}"/>
    <hyperlink ref="B13" r:id="rId12" tooltip="SELLNER David" display="https://www.cgf.cz/cz/turnaje/turnaje-vyhledavani/turnaj/vysledkova-listina-hrace?id=917822594&amp;categoryId=917823804&amp;golferId=582427939" xr:uid="{97E0FFBA-E17D-44D5-BF20-6B16F0A00831}"/>
    <hyperlink ref="B14" r:id="rId13" tooltip="KIRBL Tomáš" display="https://www.cgf.cz/cz/turnaje/turnaje-vyhledavani/turnaj/vysledkova-listina-hrace?id=917822594&amp;categoryId=917823804&amp;golferId=15949894" xr:uid="{73B7A4E6-F18A-41CA-B930-B003A9D0630A}"/>
    <hyperlink ref="B15" r:id="rId14" tooltip="ZADÁK Roman" display="https://www.cgf.cz/cz/turnaje/turnaje-vyhledavani/turnaj/vysledkova-listina-hrace?id=917822594&amp;categoryId=917823804&amp;golferId=367707855" xr:uid="{5FC4C484-0F64-4687-9BA7-D674F777C95A}"/>
    <hyperlink ref="B16" r:id="rId15" tooltip="DRÁBEK Jakub" display="https://www.cgf.cz/cz/turnaje/turnaje-vyhledavani/turnaj/vysledkova-listina-hrace?id=917822594&amp;categoryId=917823804&amp;golferId=329301750" xr:uid="{251B9E13-3956-4724-9EBF-B6DA0327B1F0}"/>
    <hyperlink ref="B17" r:id="rId16" tooltip="MARYŠKO Zdeněk" display="https://www.cgf.cz/cz/turnaje/turnaje-vyhledavani/turnaj/vysledkova-listina-hrace?id=917822594&amp;categoryId=917823804&amp;golferId=32500692" xr:uid="{1EF6C930-55CC-46DF-AEEF-18DAD39F6677}"/>
    <hyperlink ref="B18" r:id="rId17" tooltip="PRAŽÁK Karel" display="https://www.cgf.cz/cz/turnaje/turnaje-vyhledavani/turnaj/vysledkova-listina-hrace?id=917822594&amp;categoryId=917823804&amp;golferId=381633297" xr:uid="{AEA18AFC-36DA-4A7F-806A-69F27C9AE0F7}"/>
    <hyperlink ref="B19" r:id="rId18" tooltip="BRŮHA Libor" display="https://www.cgf.cz/cz/turnaje/turnaje-vyhledavani/turnaj/vysledkova-listina-hrace?id=917822594&amp;categoryId=917823804&amp;golferId=328794518" xr:uid="{723D1486-F306-448A-8CCC-BD4B4AB24361}"/>
    <hyperlink ref="B20" r:id="rId19" tooltip="ŠRÁMEK Michal" display="https://www.cgf.cz/cz/turnaje/turnaje-vyhledavani/turnaj/vysledkova-listina-hrace?id=917822594&amp;categoryId=917823804&amp;golferId=595872613" xr:uid="{6AA1034F-6DBC-4F8F-ABD9-C9F070196BAA}"/>
  </hyperlinks>
  <pageMargins left="0.7" right="0.7" top="0.75" bottom="0.75" header="0.3" footer="0.3"/>
  <pageSetup paperSize="9"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43D1-8D73-458D-B863-E2346FE47BEA}">
  <dimension ref="A1:J32"/>
  <sheetViews>
    <sheetView workbookViewId="0">
      <selection activeCell="D2" sqref="B2:D31"/>
    </sheetView>
  </sheetViews>
  <sheetFormatPr defaultColWidth="22.85546875" defaultRowHeight="12.75" x14ac:dyDescent="0.2"/>
  <cols>
    <col min="1" max="1" width="6.140625" style="1" customWidth="1"/>
    <col min="2" max="2" width="13.85546875" style="1" bestFit="1" customWidth="1"/>
    <col min="3" max="3" width="5.7109375" style="1" bestFit="1" customWidth="1"/>
    <col min="4" max="4" width="11.140625" style="1" bestFit="1" customWidth="1"/>
    <col min="5" max="5" width="4.140625" style="1" bestFit="1" customWidth="1"/>
    <col min="6" max="6" width="10.42578125" style="1" bestFit="1" customWidth="1"/>
    <col min="7" max="7" width="5" style="1" bestFit="1" customWidth="1"/>
    <col min="8" max="8" width="6.5703125" style="1" bestFit="1" customWidth="1"/>
    <col min="9" max="9" width="6" style="1" bestFit="1" customWidth="1"/>
    <col min="10" max="10" width="5.5703125" style="1" bestFit="1" customWidth="1"/>
    <col min="11" max="16384" width="22.85546875" style="1"/>
  </cols>
  <sheetData>
    <row r="1" spans="1:10" s="2" customFormat="1" ht="26.25" thickBot="1" x14ac:dyDescent="0.25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</row>
    <row r="2" spans="1:10" s="3" customFormat="1" ht="14.25" thickTop="1" thickBot="1" x14ac:dyDescent="0.25">
      <c r="A2" s="51">
        <v>1</v>
      </c>
      <c r="B2" s="52" t="s">
        <v>139</v>
      </c>
      <c r="C2" s="51" t="s">
        <v>8</v>
      </c>
      <c r="D2" s="51">
        <v>19600118</v>
      </c>
      <c r="E2" s="53">
        <v>10.199999999999999</v>
      </c>
      <c r="F2" s="51" t="s">
        <v>140</v>
      </c>
      <c r="G2" s="51">
        <v>24</v>
      </c>
      <c r="H2" s="53">
        <v>9.6999999999999993</v>
      </c>
      <c r="I2" s="3">
        <v>37</v>
      </c>
      <c r="J2" s="3">
        <v>10</v>
      </c>
    </row>
    <row r="3" spans="1:10" s="3" customFormat="1" ht="14.25" thickTop="1" thickBot="1" x14ac:dyDescent="0.25">
      <c r="A3" s="51">
        <v>2</v>
      </c>
      <c r="B3" s="52" t="s">
        <v>119</v>
      </c>
      <c r="C3" s="51" t="s">
        <v>4</v>
      </c>
      <c r="D3" s="51">
        <v>9802578</v>
      </c>
      <c r="E3" s="53">
        <v>11</v>
      </c>
      <c r="F3" s="51" t="s">
        <v>141</v>
      </c>
      <c r="G3" s="51">
        <v>20</v>
      </c>
      <c r="H3" s="53">
        <v>11</v>
      </c>
      <c r="I3" s="3">
        <v>31</v>
      </c>
    </row>
    <row r="4" spans="1:10" s="3" customFormat="1" ht="14.25" thickTop="1" thickBot="1" x14ac:dyDescent="0.25">
      <c r="A4" s="51">
        <v>3</v>
      </c>
      <c r="B4" s="52" t="s">
        <v>142</v>
      </c>
      <c r="C4" s="51" t="s">
        <v>26</v>
      </c>
      <c r="D4" s="51">
        <v>20500187</v>
      </c>
      <c r="E4" s="53">
        <v>15.7</v>
      </c>
      <c r="F4" s="51" t="s">
        <v>143</v>
      </c>
      <c r="G4" s="51">
        <v>20</v>
      </c>
      <c r="H4" s="53">
        <v>15</v>
      </c>
      <c r="I4" s="3">
        <v>39</v>
      </c>
      <c r="J4" s="3">
        <v>30</v>
      </c>
    </row>
    <row r="5" spans="1:10" s="3" customFormat="1" ht="14.25" thickTop="1" thickBot="1" x14ac:dyDescent="0.25">
      <c r="A5" s="51">
        <v>4</v>
      </c>
      <c r="B5" s="52" t="s">
        <v>144</v>
      </c>
      <c r="C5" s="51" t="s">
        <v>0</v>
      </c>
      <c r="D5" s="51">
        <v>18003969</v>
      </c>
      <c r="E5" s="53">
        <v>15.3</v>
      </c>
      <c r="F5" s="51" t="s">
        <v>91</v>
      </c>
      <c r="G5" s="51">
        <v>20</v>
      </c>
      <c r="H5" s="53">
        <v>15.2</v>
      </c>
      <c r="I5" s="3">
        <v>39</v>
      </c>
      <c r="J5" s="3">
        <v>20</v>
      </c>
    </row>
    <row r="6" spans="1:10" s="3" customFormat="1" ht="14.25" thickTop="1" thickBot="1" x14ac:dyDescent="0.25">
      <c r="A6" s="51">
        <v>5</v>
      </c>
      <c r="B6" s="52" t="s">
        <v>27</v>
      </c>
      <c r="C6" s="51" t="s">
        <v>25</v>
      </c>
      <c r="D6" s="51">
        <v>12201457</v>
      </c>
      <c r="E6" s="53">
        <v>19.8</v>
      </c>
      <c r="F6" s="51" t="s">
        <v>145</v>
      </c>
      <c r="G6" s="51">
        <v>18</v>
      </c>
      <c r="H6" s="53">
        <v>18.899999999999999</v>
      </c>
      <c r="I6" s="3">
        <v>42</v>
      </c>
      <c r="J6" s="3">
        <v>30</v>
      </c>
    </row>
    <row r="7" spans="1:10" s="3" customFormat="1" ht="14.25" thickTop="1" thickBot="1" x14ac:dyDescent="0.25">
      <c r="A7" s="51">
        <v>6</v>
      </c>
      <c r="B7" s="52" t="s">
        <v>7</v>
      </c>
      <c r="C7" s="51" t="s">
        <v>8</v>
      </c>
      <c r="D7" s="51">
        <v>19600060</v>
      </c>
      <c r="E7" s="53">
        <v>11.1</v>
      </c>
      <c r="F7" s="51" t="s">
        <v>146</v>
      </c>
      <c r="G7" s="51">
        <v>18</v>
      </c>
      <c r="H7" s="53">
        <v>11.1</v>
      </c>
      <c r="I7" s="3">
        <v>31</v>
      </c>
    </row>
    <row r="8" spans="1:10" s="3" customFormat="1" ht="14.25" thickTop="1" thickBot="1" x14ac:dyDescent="0.25">
      <c r="A8" s="51">
        <v>7</v>
      </c>
      <c r="B8" s="52" t="s">
        <v>147</v>
      </c>
      <c r="C8" s="51" t="s">
        <v>63</v>
      </c>
      <c r="D8" s="51">
        <v>5400751</v>
      </c>
      <c r="E8" s="53">
        <v>19.5</v>
      </c>
      <c r="F8" s="51" t="s">
        <v>148</v>
      </c>
      <c r="G8" s="51">
        <v>17</v>
      </c>
      <c r="H8" s="53">
        <v>19.2</v>
      </c>
      <c r="I8" s="3">
        <v>37</v>
      </c>
      <c r="J8" s="3">
        <v>10</v>
      </c>
    </row>
    <row r="9" spans="1:10" s="3" customFormat="1" ht="14.25" thickTop="1" thickBot="1" x14ac:dyDescent="0.25">
      <c r="A9" s="51">
        <v>8</v>
      </c>
      <c r="B9" s="52" t="s">
        <v>42</v>
      </c>
      <c r="C9" s="51" t="s">
        <v>26</v>
      </c>
      <c r="D9" s="51">
        <v>20500291</v>
      </c>
      <c r="E9" s="53">
        <v>14.7</v>
      </c>
      <c r="F9" s="51" t="s">
        <v>149</v>
      </c>
      <c r="G9" s="51">
        <v>17</v>
      </c>
      <c r="H9" s="53">
        <v>14.6</v>
      </c>
      <c r="I9" s="3">
        <v>36</v>
      </c>
    </row>
    <row r="10" spans="1:10" s="3" customFormat="1" ht="14.25" thickTop="1" thickBot="1" x14ac:dyDescent="0.25">
      <c r="A10" s="51">
        <v>9</v>
      </c>
      <c r="B10" s="52" t="s">
        <v>3</v>
      </c>
      <c r="C10" s="51" t="s">
        <v>2</v>
      </c>
      <c r="D10" s="51">
        <v>15400297</v>
      </c>
      <c r="E10" s="53">
        <v>12</v>
      </c>
      <c r="F10" s="51" t="s">
        <v>150</v>
      </c>
      <c r="G10" s="51">
        <v>17</v>
      </c>
      <c r="H10" s="53">
        <v>12</v>
      </c>
      <c r="I10" s="3">
        <v>30</v>
      </c>
    </row>
    <row r="11" spans="1:10" s="3" customFormat="1" ht="14.25" thickTop="1" thickBot="1" x14ac:dyDescent="0.25">
      <c r="A11" s="51">
        <v>10</v>
      </c>
      <c r="B11" s="52" t="s">
        <v>29</v>
      </c>
      <c r="C11" s="51" t="s">
        <v>25</v>
      </c>
      <c r="D11" s="51">
        <v>12201010</v>
      </c>
      <c r="E11" s="53">
        <v>16.899999999999999</v>
      </c>
      <c r="F11" s="51" t="s">
        <v>151</v>
      </c>
      <c r="G11" s="51">
        <v>17</v>
      </c>
      <c r="H11" s="53">
        <v>16.5</v>
      </c>
      <c r="I11" s="3">
        <v>37</v>
      </c>
    </row>
    <row r="12" spans="1:10" s="3" customFormat="1" ht="14.25" thickTop="1" thickBot="1" x14ac:dyDescent="0.25">
      <c r="A12" s="51">
        <v>11</v>
      </c>
      <c r="B12" s="52" t="s">
        <v>152</v>
      </c>
      <c r="C12" s="51" t="s">
        <v>153</v>
      </c>
      <c r="D12" s="51">
        <v>2401560</v>
      </c>
      <c r="E12" s="53">
        <v>9.6</v>
      </c>
      <c r="F12" s="51" t="s">
        <v>154</v>
      </c>
      <c r="G12" s="51">
        <v>16</v>
      </c>
      <c r="H12" s="53">
        <v>10</v>
      </c>
      <c r="I12" s="3">
        <v>29</v>
      </c>
    </row>
    <row r="13" spans="1:10" s="3" customFormat="1" ht="14.25" thickTop="1" thickBot="1" x14ac:dyDescent="0.25">
      <c r="A13" s="51">
        <v>12</v>
      </c>
      <c r="B13" s="52" t="s">
        <v>155</v>
      </c>
      <c r="C13" s="51" t="s">
        <v>156</v>
      </c>
      <c r="D13" s="51">
        <v>3501611</v>
      </c>
      <c r="E13" s="53">
        <v>16.5</v>
      </c>
      <c r="F13" s="51" t="s">
        <v>157</v>
      </c>
      <c r="G13" s="51">
        <v>14</v>
      </c>
      <c r="H13" s="53">
        <v>17.8</v>
      </c>
      <c r="I13" s="3">
        <v>29</v>
      </c>
    </row>
    <row r="14" spans="1:10" s="3" customFormat="1" ht="14.25" thickTop="1" thickBot="1" x14ac:dyDescent="0.25">
      <c r="A14" s="51">
        <v>13</v>
      </c>
      <c r="B14" s="52" t="s">
        <v>158</v>
      </c>
      <c r="C14" s="51" t="s">
        <v>63</v>
      </c>
      <c r="D14" s="51">
        <v>5401280</v>
      </c>
      <c r="E14" s="53">
        <v>22.5</v>
      </c>
      <c r="F14" s="51" t="s">
        <v>159</v>
      </c>
      <c r="G14" s="51">
        <v>14</v>
      </c>
      <c r="H14" s="53">
        <v>21.7</v>
      </c>
      <c r="I14" s="3">
        <v>40</v>
      </c>
      <c r="J14" s="3">
        <v>20</v>
      </c>
    </row>
    <row r="15" spans="1:10" s="3" customFormat="1" ht="14.25" thickTop="1" thickBot="1" x14ac:dyDescent="0.25">
      <c r="A15" s="51">
        <v>14</v>
      </c>
      <c r="B15" s="52" t="s">
        <v>160</v>
      </c>
      <c r="C15" s="51" t="s">
        <v>24</v>
      </c>
      <c r="D15" s="51">
        <v>4400715</v>
      </c>
      <c r="E15" s="53">
        <v>26.8</v>
      </c>
      <c r="F15" s="51" t="s">
        <v>161</v>
      </c>
      <c r="G15" s="51">
        <v>14</v>
      </c>
      <c r="H15" s="53">
        <v>24.5</v>
      </c>
      <c r="I15" s="3">
        <v>45</v>
      </c>
      <c r="J15" s="3">
        <v>30</v>
      </c>
    </row>
    <row r="16" spans="1:10" s="3" customFormat="1" ht="14.25" thickTop="1" thickBot="1" x14ac:dyDescent="0.25">
      <c r="A16" s="51">
        <v>15</v>
      </c>
      <c r="B16" s="52" t="s">
        <v>162</v>
      </c>
      <c r="C16" s="51" t="s">
        <v>26</v>
      </c>
      <c r="D16" s="51">
        <v>20500400</v>
      </c>
      <c r="E16" s="53">
        <v>17.5</v>
      </c>
      <c r="F16" s="51" t="s">
        <v>163</v>
      </c>
      <c r="G16" s="51">
        <v>14</v>
      </c>
      <c r="H16" s="53">
        <v>17.5</v>
      </c>
      <c r="I16" s="3">
        <v>34</v>
      </c>
    </row>
    <row r="17" spans="1:9" s="3" customFormat="1" ht="14.25" thickTop="1" thickBot="1" x14ac:dyDescent="0.25">
      <c r="A17" s="51">
        <v>16</v>
      </c>
      <c r="B17" s="52" t="s">
        <v>164</v>
      </c>
      <c r="C17" s="51" t="s">
        <v>11</v>
      </c>
      <c r="D17" s="51">
        <v>5002345</v>
      </c>
      <c r="E17" s="53">
        <v>21.1</v>
      </c>
      <c r="F17" s="51" t="s">
        <v>165</v>
      </c>
      <c r="G17" s="51">
        <v>13</v>
      </c>
      <c r="H17" s="53">
        <v>20.8</v>
      </c>
      <c r="I17" s="3">
        <v>36</v>
      </c>
    </row>
    <row r="18" spans="1:9" s="3" customFormat="1" ht="14.25" thickTop="1" thickBot="1" x14ac:dyDescent="0.25">
      <c r="A18" s="51">
        <v>17</v>
      </c>
      <c r="B18" s="52" t="s">
        <v>93</v>
      </c>
      <c r="C18" s="51" t="s">
        <v>4</v>
      </c>
      <c r="D18" s="51">
        <v>9807578</v>
      </c>
      <c r="E18" s="53">
        <v>16.899999999999999</v>
      </c>
      <c r="F18" s="51" t="s">
        <v>166</v>
      </c>
      <c r="G18" s="51">
        <v>12</v>
      </c>
      <c r="H18" s="53">
        <v>16.899999999999999</v>
      </c>
      <c r="I18" s="3">
        <v>28</v>
      </c>
    </row>
    <row r="19" spans="1:9" s="3" customFormat="1" ht="14.25" thickTop="1" thickBot="1" x14ac:dyDescent="0.25">
      <c r="A19" s="51">
        <v>18</v>
      </c>
      <c r="B19" s="52" t="s">
        <v>167</v>
      </c>
      <c r="C19" s="51" t="s">
        <v>4</v>
      </c>
      <c r="D19" s="51">
        <v>9812589</v>
      </c>
      <c r="E19" s="53">
        <v>14.2</v>
      </c>
      <c r="F19" s="51" t="s">
        <v>168</v>
      </c>
      <c r="G19" s="51">
        <v>10</v>
      </c>
      <c r="H19" s="53">
        <v>15.2</v>
      </c>
      <c r="I19" s="3">
        <v>23</v>
      </c>
    </row>
    <row r="20" spans="1:9" s="3" customFormat="1" ht="14.25" thickTop="1" thickBot="1" x14ac:dyDescent="0.25">
      <c r="A20" s="51">
        <v>19</v>
      </c>
      <c r="B20" s="52" t="s">
        <v>57</v>
      </c>
      <c r="C20" s="51" t="s">
        <v>25</v>
      </c>
      <c r="D20" s="51">
        <v>12201401</v>
      </c>
      <c r="E20" s="53">
        <v>13.6</v>
      </c>
      <c r="F20" s="51" t="s">
        <v>169</v>
      </c>
      <c r="G20" s="51">
        <v>10</v>
      </c>
      <c r="H20" s="53">
        <v>13.6</v>
      </c>
      <c r="I20" s="3">
        <v>25</v>
      </c>
    </row>
    <row r="21" spans="1:9" s="3" customFormat="1" ht="14.25" thickTop="1" thickBot="1" x14ac:dyDescent="0.25">
      <c r="A21" s="51">
        <v>20</v>
      </c>
      <c r="B21" s="52" t="s">
        <v>28</v>
      </c>
      <c r="C21" s="51" t="s">
        <v>4</v>
      </c>
      <c r="D21" s="51">
        <v>9804943</v>
      </c>
      <c r="E21" s="53">
        <v>22.9</v>
      </c>
      <c r="F21" s="51" t="s">
        <v>170</v>
      </c>
      <c r="G21" s="51">
        <v>10</v>
      </c>
      <c r="H21" s="53">
        <v>22.7</v>
      </c>
      <c r="I21" s="3">
        <v>37</v>
      </c>
    </row>
    <row r="22" spans="1:9" s="3" customFormat="1" ht="14.25" thickTop="1" thickBot="1" x14ac:dyDescent="0.25">
      <c r="A22" s="51">
        <v>21</v>
      </c>
      <c r="B22" s="52" t="s">
        <v>61</v>
      </c>
      <c r="C22" s="51" t="s">
        <v>62</v>
      </c>
      <c r="D22" s="51">
        <v>12400547</v>
      </c>
      <c r="E22" s="53">
        <v>25.6</v>
      </c>
      <c r="F22" s="51" t="s">
        <v>171</v>
      </c>
      <c r="G22" s="51">
        <v>10</v>
      </c>
      <c r="H22" s="53">
        <v>25.6</v>
      </c>
      <c r="I22" s="3">
        <v>31</v>
      </c>
    </row>
    <row r="23" spans="1:9" s="3" customFormat="1" ht="14.25" thickTop="1" thickBot="1" x14ac:dyDescent="0.25">
      <c r="A23" s="51">
        <v>22</v>
      </c>
      <c r="B23" s="52" t="s">
        <v>172</v>
      </c>
      <c r="C23" s="51" t="s">
        <v>4</v>
      </c>
      <c r="D23" s="51">
        <v>9805713</v>
      </c>
      <c r="E23" s="53">
        <v>16.399999999999999</v>
      </c>
      <c r="F23" s="51" t="s">
        <v>173</v>
      </c>
      <c r="G23" s="51">
        <v>10</v>
      </c>
      <c r="H23" s="53">
        <v>16.399999999999999</v>
      </c>
      <c r="I23" s="3">
        <v>22</v>
      </c>
    </row>
    <row r="24" spans="1:9" s="3" customFormat="1" ht="14.25" thickTop="1" thickBot="1" x14ac:dyDescent="0.25">
      <c r="A24" s="51">
        <v>23</v>
      </c>
      <c r="B24" s="52" t="s">
        <v>174</v>
      </c>
      <c r="C24" s="51" t="s">
        <v>175</v>
      </c>
      <c r="D24" s="51">
        <v>21300152</v>
      </c>
      <c r="E24" s="53">
        <v>19.7</v>
      </c>
      <c r="F24" s="51" t="s">
        <v>50</v>
      </c>
      <c r="G24" s="51">
        <v>10</v>
      </c>
      <c r="H24" s="53">
        <v>19.7</v>
      </c>
      <c r="I24" s="3">
        <v>29</v>
      </c>
    </row>
    <row r="25" spans="1:9" s="3" customFormat="1" ht="14.25" thickTop="1" thickBot="1" x14ac:dyDescent="0.25">
      <c r="A25" s="51">
        <v>24</v>
      </c>
      <c r="B25" s="52" t="s">
        <v>176</v>
      </c>
      <c r="C25" s="51" t="s">
        <v>4</v>
      </c>
      <c r="D25" s="51">
        <v>9803640</v>
      </c>
      <c r="E25" s="53">
        <v>22.9</v>
      </c>
      <c r="F25" s="51" t="s">
        <v>177</v>
      </c>
      <c r="G25" s="51">
        <v>9</v>
      </c>
      <c r="H25" s="53">
        <v>23.2</v>
      </c>
      <c r="I25" s="3">
        <v>33</v>
      </c>
    </row>
    <row r="26" spans="1:9" ht="14.25" thickTop="1" thickBot="1" x14ac:dyDescent="0.25">
      <c r="A26" s="51">
        <v>25</v>
      </c>
      <c r="B26" s="52" t="s">
        <v>178</v>
      </c>
      <c r="C26" s="51" t="s">
        <v>4</v>
      </c>
      <c r="D26" s="51">
        <v>9802496</v>
      </c>
      <c r="E26" s="53">
        <v>22.2</v>
      </c>
      <c r="F26" s="51" t="s">
        <v>179</v>
      </c>
      <c r="G26" s="51">
        <v>9</v>
      </c>
      <c r="H26" s="53">
        <v>22.2</v>
      </c>
      <c r="I26" s="1">
        <v>29</v>
      </c>
    </row>
    <row r="27" spans="1:9" ht="14.25" thickTop="1" thickBot="1" x14ac:dyDescent="0.25">
      <c r="A27" s="51">
        <v>26</v>
      </c>
      <c r="B27" s="52" t="s">
        <v>180</v>
      </c>
      <c r="C27" s="51" t="s">
        <v>5</v>
      </c>
      <c r="D27" s="51">
        <v>16401053</v>
      </c>
      <c r="E27" s="53">
        <v>21.5</v>
      </c>
      <c r="F27" s="51" t="s">
        <v>181</v>
      </c>
      <c r="G27" s="51">
        <v>8</v>
      </c>
      <c r="H27" s="53">
        <v>21.5</v>
      </c>
      <c r="I27" s="1">
        <v>27</v>
      </c>
    </row>
    <row r="28" spans="1:9" ht="14.25" thickTop="1" thickBot="1" x14ac:dyDescent="0.25">
      <c r="A28" s="51">
        <v>27</v>
      </c>
      <c r="B28" s="52" t="s">
        <v>182</v>
      </c>
      <c r="C28" s="51" t="s">
        <v>11</v>
      </c>
      <c r="D28" s="51">
        <v>5002072</v>
      </c>
      <c r="E28" s="53">
        <v>22.5</v>
      </c>
      <c r="F28" s="51" t="s">
        <v>183</v>
      </c>
      <c r="G28" s="51">
        <v>7</v>
      </c>
      <c r="H28" s="53">
        <v>22.4</v>
      </c>
      <c r="I28" s="1">
        <v>32</v>
      </c>
    </row>
    <row r="29" spans="1:9" ht="14.25" thickTop="1" thickBot="1" x14ac:dyDescent="0.25">
      <c r="A29" s="51">
        <v>28</v>
      </c>
      <c r="B29" s="52" t="s">
        <v>184</v>
      </c>
      <c r="C29" s="51" t="s">
        <v>185</v>
      </c>
      <c r="D29" s="51">
        <v>2502802</v>
      </c>
      <c r="E29" s="53">
        <v>23</v>
      </c>
      <c r="F29" s="51" t="s">
        <v>186</v>
      </c>
      <c r="G29" s="51">
        <v>6</v>
      </c>
      <c r="H29" s="53">
        <v>23</v>
      </c>
      <c r="I29" s="1">
        <v>28</v>
      </c>
    </row>
    <row r="30" spans="1:9" ht="14.25" thickTop="1" thickBot="1" x14ac:dyDescent="0.25">
      <c r="A30" s="51">
        <v>29</v>
      </c>
      <c r="B30" s="52" t="s">
        <v>187</v>
      </c>
      <c r="C30" s="51" t="s">
        <v>6</v>
      </c>
      <c r="D30" s="51">
        <v>11100387</v>
      </c>
      <c r="E30" s="53">
        <v>24.9</v>
      </c>
      <c r="F30" s="51" t="s">
        <v>52</v>
      </c>
      <c r="G30" s="51">
        <v>5</v>
      </c>
      <c r="H30" s="53">
        <v>24.9</v>
      </c>
      <c r="I30" s="1">
        <v>25</v>
      </c>
    </row>
    <row r="31" spans="1:9" ht="14.25" thickTop="1" thickBot="1" x14ac:dyDescent="0.25">
      <c r="A31" s="54">
        <v>30</v>
      </c>
      <c r="B31" s="55" t="s">
        <v>17</v>
      </c>
      <c r="C31" s="54" t="s">
        <v>12</v>
      </c>
      <c r="D31" s="54">
        <v>7811185</v>
      </c>
      <c r="E31" s="56">
        <v>30.3</v>
      </c>
      <c r="F31" s="54" t="s">
        <v>188</v>
      </c>
      <c r="G31" s="54">
        <v>5</v>
      </c>
      <c r="H31" s="56">
        <v>30.7</v>
      </c>
      <c r="I31" s="1">
        <v>29</v>
      </c>
    </row>
    <row r="32" spans="1:9" ht="13.5" thickTop="1" x14ac:dyDescent="0.2"/>
  </sheetData>
  <hyperlinks>
    <hyperlink ref="B2" r:id="rId1" tooltip="HEGER Daniel" display="https://www.cgf.cz/cz/turnaje/turnaje-vyhledavani/turnaj/vysledkova-listina-hrace?id=931876841&amp;categoryId=931876850&amp;golferId=166267399" xr:uid="{65D8C06E-DD4D-4A12-8087-642428E19759}"/>
    <hyperlink ref="B3" r:id="rId2" tooltip="KAREL Libor" display="https://www.cgf.cz/cz/turnaje/turnaje-vyhledavani/turnaj/vysledkova-listina-hrace?id=931876841&amp;categoryId=931876850&amp;golferId=327530905" xr:uid="{8E985594-79BD-4E3D-99D0-17304E780EFF}"/>
    <hyperlink ref="B4" r:id="rId3" tooltip="PETRŽILKA Jiří" display="https://www.cgf.cz/cz/turnaje/turnaje-vyhledavani/turnaj/vysledkova-listina-hrace?id=931876841&amp;categoryId=931876850&amp;golferId=301852333" xr:uid="{7757F71B-47E3-49C5-B319-7006B9B7BCB4}"/>
    <hyperlink ref="B5" r:id="rId4" tooltip="HANEL Miroslav" display="https://www.cgf.cz/cz/turnaje/turnaje-vyhledavani/turnaj/vysledkova-listina-hrace?id=931876841&amp;categoryId=931876850&amp;golferId=56886203" xr:uid="{6FA6A830-930F-4675-8824-696DF7D6DA49}"/>
    <hyperlink ref="B6" r:id="rId5" tooltip="ČUS Martin" display="https://www.cgf.cz/cz/turnaje/turnaje-vyhledavani/turnaj/vysledkova-listina-hrace?id=931876841&amp;categoryId=931876850&amp;golferId=662118803" xr:uid="{CC2A8D74-88CD-415F-95CD-409B302EF2B2}"/>
    <hyperlink ref="B7" r:id="rId6" tooltip="SLUNEČKO Jiří" display="https://www.cgf.cz/cz/turnaje/turnaje-vyhledavani/turnaj/vysledkova-listina-hrace?id=931876841&amp;categoryId=931876850&amp;golferId=354695866" xr:uid="{E1418CAD-37DA-473F-BC9A-3F9619B9CDAB}"/>
    <hyperlink ref="B8" r:id="rId7" tooltip="KOUTNÍK Zdeněk" display="https://www.cgf.cz/cz/turnaje/turnaje-vyhledavani/turnaj/vysledkova-listina-hrace?id=931876841&amp;categoryId=931876850&amp;golferId=78074249" xr:uid="{FC0BECF7-309F-49A2-B905-CCE0BA43CCD3}"/>
    <hyperlink ref="B9" r:id="rId8" tooltip="MUŽÁTKO Radek" display="https://www.cgf.cz/cz/turnaje/turnaje-vyhledavani/turnaj/vysledkova-listina-hrace?id=931876841&amp;categoryId=931876850&amp;golferId=358709693" xr:uid="{8DD77D71-F92F-413E-9994-7EBF387FF417}"/>
    <hyperlink ref="B10" r:id="rId9" tooltip="ZAPOTIL Zbyněk" display="https://www.cgf.cz/cz/turnaje/turnaje-vyhledavani/turnaj/vysledkova-listina-hrace?id=931876841&amp;categoryId=931876850&amp;golferId=63584174" xr:uid="{8F5FAD12-8771-4778-8F6B-3DE906166F86}"/>
    <hyperlink ref="B11" r:id="rId10" tooltip="URBAN Vladimír" display="https://www.cgf.cz/cz/turnaje/turnaje-vyhledavani/turnaj/vysledkova-listina-hrace?id=931876841&amp;categoryId=931876850&amp;golferId=457355288" xr:uid="{BB82FBEE-35A7-4E49-BF14-1B9876B31931}"/>
    <hyperlink ref="B12" r:id="rId11" tooltip="BAUDIS Jiří" display="https://www.cgf.cz/cz/turnaje/turnaje-vyhledavani/turnaj/vysledkova-listina-hrace?id=931876841&amp;categoryId=931876850&amp;golferId=555590021" xr:uid="{4D597231-7A4A-487C-A813-E4351D2D423F}"/>
    <hyperlink ref="B13" r:id="rId12" tooltip="PAROULEK Petr" display="https://www.cgf.cz/cz/turnaje/turnaje-vyhledavani/turnaj/vysledkova-listina-hrace?id=931876841&amp;categoryId=931876850&amp;golferId=316530323" xr:uid="{12FB15B6-9F86-435B-BAE6-A11E64141D02}"/>
    <hyperlink ref="B14" r:id="rId13" tooltip="FÁBERA Martin" display="https://www.cgf.cz/cz/turnaje/turnaje-vyhledavani/turnaj/vysledkova-listina-hrace?id=931876841&amp;categoryId=931876850&amp;golferId=298637158" xr:uid="{0833F4B9-F26B-4228-83E7-A4B35387851F}"/>
    <hyperlink ref="B15" r:id="rId14" tooltip="DAVID Petr" display="https://www.cgf.cz/cz/turnaje/turnaje-vyhledavani/turnaj/vysledkova-listina-hrace?id=931876841&amp;categoryId=931876850&amp;golferId=56944263" xr:uid="{72C2E34D-5F0E-42ED-8109-77F3CF3B31D8}"/>
    <hyperlink ref="B16" r:id="rId15" tooltip="PRZYCZKO Miroslav" display="https://www.cgf.cz/cz/turnaje/turnaje-vyhledavani/turnaj/vysledkova-listina-hrace?id=931876841&amp;categoryId=931876850&amp;golferId=338195611" xr:uid="{40BF2E3E-2A67-4439-AF4C-3487010E35D1}"/>
    <hyperlink ref="B17" r:id="rId16" tooltip="HES Miroslav" display="https://www.cgf.cz/cz/turnaje/turnaje-vyhledavani/turnaj/vysledkova-listina-hrace?id=931876841&amp;categoryId=931876850&amp;golferId=19467609" xr:uid="{3A8E789D-AF2D-4DFB-9AFC-0C8AF819B9B2}"/>
    <hyperlink ref="B18" r:id="rId17" tooltip="NĚMEC Milan" display="https://www.cgf.cz/cz/turnaje/turnaje-vyhledavani/turnaj/vysledkova-listina-hrace?id=931876841&amp;categoryId=931876850&amp;golferId=34610099" xr:uid="{340F9261-CA50-414A-858F-4945D3FE5011}"/>
    <hyperlink ref="B19" r:id="rId18" tooltip="HES Matěj" display="https://www.cgf.cz/cz/turnaje/turnaje-vyhledavani/turnaj/vysledkova-listina-hrace?id=931876841&amp;categoryId=931876850&amp;golferId=303796266" xr:uid="{11527973-BB0A-4C77-B32F-B9AD19CBDE84}"/>
    <hyperlink ref="B20" r:id="rId19" tooltip="KRÁL Josef" display="https://www.cgf.cz/cz/turnaje/turnaje-vyhledavani/turnaj/vysledkova-listina-hrace?id=931876841&amp;categoryId=931876850&amp;golferId=506107891" xr:uid="{87DAFDE4-71B1-4D72-807B-7EEBCF21DFDC}"/>
    <hyperlink ref="B21" r:id="rId20" tooltip="KROUPA Josef" display="https://www.cgf.cz/cz/turnaje/turnaje-vyhledavani/turnaj/vysledkova-listina-hrace?id=931876841&amp;categoryId=931876850&amp;golferId=450104451" xr:uid="{A393390A-28FD-4258-8320-6C04C514CD71}"/>
    <hyperlink ref="B22" r:id="rId21" tooltip="SABADOŠ Jan" display="https://www.cgf.cz/cz/turnaje/turnaje-vyhledavani/turnaj/vysledkova-listina-hrace?id=931876841&amp;categoryId=931876850&amp;golferId=597732900" xr:uid="{AE2CC7CB-A11F-4779-82E8-C253E23440B5}"/>
    <hyperlink ref="B23" r:id="rId22" tooltip="VESECKÝ Radek" display="https://www.cgf.cz/cz/turnaje/turnaje-vyhledavani/turnaj/vysledkova-listina-hrace?id=931876841&amp;categoryId=931876850&amp;golferId=71235463" xr:uid="{636477DD-AC58-44EB-AEBE-7216F858DB7F}"/>
    <hyperlink ref="B24" r:id="rId23" tooltip="POKORNÝ Marek" display="https://www.cgf.cz/cz/turnaje/turnaje-vyhledavani/turnaj/vysledkova-listina-hrace?id=931876841&amp;categoryId=931876850&amp;golferId=508169979" xr:uid="{83B752A0-1823-4B56-92CF-BE257C18906D}"/>
    <hyperlink ref="B25" r:id="rId24" tooltip="ŘEHÁČEK Marek" display="https://www.cgf.cz/cz/turnaje/turnaje-vyhledavani/turnaj/vysledkova-listina-hrace?id=931876841&amp;categoryId=931876850&amp;golferId=394447002" xr:uid="{6EF6F12C-C472-4166-B112-3B772A3283FD}"/>
    <hyperlink ref="B26" r:id="rId25" tooltip="SÁGNER Milan" display="https://www.cgf.cz/cz/turnaje/turnaje-vyhledavani/turnaj/vysledkova-listina-hrace?id=931876841&amp;categoryId=931876850&amp;golferId=45856450" xr:uid="{AABD1AF6-67A3-4E8D-9CAA-40FAF795E3AD}"/>
    <hyperlink ref="B27" r:id="rId26" tooltip="SLÁMA Karel" display="https://www.cgf.cz/cz/turnaje/turnaje-vyhledavani/turnaj/vysledkova-listina-hrace?id=931876841&amp;categoryId=931876850&amp;golferId=73290754" xr:uid="{65B81EFC-7A3F-4967-9B01-9763CCDB90BA}"/>
    <hyperlink ref="B28" r:id="rId27" tooltip="MAREK Dušan" display="https://www.cgf.cz/cz/turnaje/turnaje-vyhledavani/turnaj/vysledkova-listina-hrace?id=931876841&amp;categoryId=931876850&amp;golferId=537473130" xr:uid="{11E59DBE-FA5C-42CC-9EB8-50956E25C2AE}"/>
    <hyperlink ref="B29" r:id="rId28" tooltip="ROHLÍNEK Pavel" display="https://www.cgf.cz/cz/turnaje/turnaje-vyhledavani/turnaj/vysledkova-listina-hrace?id=931876841&amp;categoryId=931876850&amp;golferId=507525142" xr:uid="{39701059-3F37-4BCB-8042-CA4A6448306D}"/>
    <hyperlink ref="B30" r:id="rId29" tooltip="CHRPA Josef" display="https://www.cgf.cz/cz/turnaje/turnaje-vyhledavani/turnaj/vysledkova-listina-hrace?id=931876841&amp;categoryId=931876850&amp;golferId=65298718" xr:uid="{4A5829B5-E516-428B-894B-032C7A92A4B7}"/>
    <hyperlink ref="B31" r:id="rId30" tooltip="FURCH Jan" display="https://www.cgf.cz/cz/turnaje/turnaje-vyhledavani/turnaj/vysledkova-listina-hrace?id=931876841&amp;categoryId=931876850&amp;golferId=444035383" xr:uid="{737CC377-3A02-4D09-9F4B-1C40F71361CB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BF31-D84D-4E74-BDB6-C15F7D48E50D}">
  <dimension ref="A1:K25"/>
  <sheetViews>
    <sheetView workbookViewId="0">
      <pane ySplit="1" topLeftCell="A2" activePane="bottomLeft" state="frozen"/>
      <selection pane="bottomLeft" activeCell="D2" sqref="B2:D24"/>
    </sheetView>
  </sheetViews>
  <sheetFormatPr defaultColWidth="23" defaultRowHeight="15" x14ac:dyDescent="0.25"/>
  <cols>
    <col min="1" max="1" width="7.5703125" bestFit="1" customWidth="1"/>
    <col min="2" max="2" width="15" bestFit="1" customWidth="1"/>
    <col min="3" max="3" width="7.7109375" bestFit="1" customWidth="1"/>
    <col min="4" max="4" width="12.7109375" bestFit="1" customWidth="1"/>
    <col min="5" max="5" width="6.28515625" bestFit="1" customWidth="1"/>
    <col min="6" max="6" width="14.5703125" bestFit="1" customWidth="1"/>
    <col min="7" max="7" width="5.42578125" bestFit="1" customWidth="1"/>
    <col min="8" max="8" width="6.7109375" bestFit="1" customWidth="1"/>
    <col min="9" max="9" width="6" bestFit="1" customWidth="1"/>
    <col min="10" max="10" width="5.5703125" bestFit="1" customWidth="1"/>
    <col min="11" max="11" width="9.5703125" style="28" customWidth="1"/>
  </cols>
  <sheetData>
    <row r="1" spans="1:11" ht="26.25" thickBot="1" x14ac:dyDescent="0.3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  <c r="K1" s="22" t="s">
        <v>89</v>
      </c>
    </row>
    <row r="2" spans="1:11" ht="16.5" thickTop="1" thickBot="1" x14ac:dyDescent="0.3">
      <c r="A2" s="51">
        <v>1</v>
      </c>
      <c r="B2" s="52" t="s">
        <v>94</v>
      </c>
      <c r="C2" s="51" t="s">
        <v>43</v>
      </c>
      <c r="D2" s="51">
        <v>301742</v>
      </c>
      <c r="E2" s="53">
        <v>13.1</v>
      </c>
      <c r="F2" s="51" t="s">
        <v>189</v>
      </c>
      <c r="G2" s="51">
        <v>23</v>
      </c>
      <c r="H2" s="53">
        <v>12.8</v>
      </c>
      <c r="I2" s="4">
        <v>37</v>
      </c>
      <c r="J2" s="4">
        <v>20</v>
      </c>
    </row>
    <row r="3" spans="1:11" ht="16.5" thickTop="1" thickBot="1" x14ac:dyDescent="0.3">
      <c r="A3" s="51">
        <v>2</v>
      </c>
      <c r="B3" s="52" t="s">
        <v>190</v>
      </c>
      <c r="C3" s="51" t="s">
        <v>15</v>
      </c>
      <c r="D3" s="51">
        <v>801518</v>
      </c>
      <c r="E3" s="53">
        <v>11.6</v>
      </c>
      <c r="F3" s="51" t="s">
        <v>191</v>
      </c>
      <c r="G3" s="51">
        <v>22</v>
      </c>
      <c r="H3" s="53">
        <v>11.4</v>
      </c>
      <c r="I3" s="4">
        <v>35</v>
      </c>
      <c r="J3" s="4">
        <v>10</v>
      </c>
    </row>
    <row r="4" spans="1:11" ht="16.5" thickTop="1" thickBot="1" x14ac:dyDescent="0.3">
      <c r="A4" s="51">
        <v>3</v>
      </c>
      <c r="B4" s="52" t="s">
        <v>3</v>
      </c>
      <c r="C4" s="51" t="s">
        <v>2</v>
      </c>
      <c r="D4" s="51">
        <v>15400297</v>
      </c>
      <c r="E4" s="53">
        <v>12</v>
      </c>
      <c r="F4" s="51" t="s">
        <v>192</v>
      </c>
      <c r="G4" s="51">
        <v>16</v>
      </c>
      <c r="H4" s="53">
        <v>12.1</v>
      </c>
      <c r="I4" s="4">
        <v>31</v>
      </c>
      <c r="J4" s="4"/>
    </row>
    <row r="5" spans="1:11" ht="16.5" thickTop="1" thickBot="1" x14ac:dyDescent="0.3">
      <c r="A5" s="51">
        <v>4</v>
      </c>
      <c r="B5" s="52" t="s">
        <v>193</v>
      </c>
      <c r="C5" s="51" t="s">
        <v>4</v>
      </c>
      <c r="D5" s="51">
        <v>9805685</v>
      </c>
      <c r="E5" s="53">
        <v>19.3</v>
      </c>
      <c r="F5" s="51" t="s">
        <v>32</v>
      </c>
      <c r="G5" s="51">
        <v>15</v>
      </c>
      <c r="H5" s="53">
        <v>19.3</v>
      </c>
      <c r="I5" s="4">
        <v>33</v>
      </c>
      <c r="J5" s="4"/>
    </row>
    <row r="6" spans="1:11" ht="16.5" thickTop="1" thickBot="1" x14ac:dyDescent="0.3">
      <c r="A6" s="51">
        <v>5</v>
      </c>
      <c r="B6" s="52" t="s">
        <v>122</v>
      </c>
      <c r="C6" s="51" t="s">
        <v>47</v>
      </c>
      <c r="D6" s="51">
        <v>900883</v>
      </c>
      <c r="E6" s="53">
        <v>15.7</v>
      </c>
      <c r="F6" s="51" t="s">
        <v>194</v>
      </c>
      <c r="G6" s="51">
        <v>15</v>
      </c>
      <c r="H6" s="53">
        <v>15.6</v>
      </c>
      <c r="I6" s="4">
        <v>31</v>
      </c>
      <c r="J6" s="4"/>
    </row>
    <row r="7" spans="1:11" ht="16.5" thickTop="1" thickBot="1" x14ac:dyDescent="0.3">
      <c r="A7" s="51">
        <v>6</v>
      </c>
      <c r="B7" s="52" t="s">
        <v>195</v>
      </c>
      <c r="C7" s="51" t="s">
        <v>43</v>
      </c>
      <c r="D7" s="51">
        <v>302469</v>
      </c>
      <c r="E7" s="53">
        <v>20.7</v>
      </c>
      <c r="F7" s="51" t="s">
        <v>196</v>
      </c>
      <c r="G7" s="51">
        <v>14</v>
      </c>
      <c r="H7" s="53">
        <v>20.6</v>
      </c>
      <c r="I7" s="4">
        <v>35</v>
      </c>
      <c r="J7" s="4"/>
    </row>
    <row r="8" spans="1:11" ht="16.5" thickTop="1" thickBot="1" x14ac:dyDescent="0.3">
      <c r="A8" s="51">
        <v>7</v>
      </c>
      <c r="B8" s="52" t="s">
        <v>197</v>
      </c>
      <c r="C8" s="51" t="s">
        <v>12</v>
      </c>
      <c r="D8" s="51">
        <v>7808383</v>
      </c>
      <c r="E8" s="53">
        <v>19.3</v>
      </c>
      <c r="F8" s="51" t="s">
        <v>104</v>
      </c>
      <c r="G8" s="51">
        <v>13</v>
      </c>
      <c r="H8" s="53">
        <v>19.3</v>
      </c>
      <c r="I8" s="4">
        <v>32</v>
      </c>
      <c r="J8" s="4"/>
    </row>
    <row r="9" spans="1:11" ht="16.5" thickTop="1" thickBot="1" x14ac:dyDescent="0.3">
      <c r="A9" s="51">
        <v>8</v>
      </c>
      <c r="B9" s="52" t="s">
        <v>59</v>
      </c>
      <c r="C9" s="51" t="s">
        <v>4</v>
      </c>
      <c r="D9" s="51">
        <v>9807236</v>
      </c>
      <c r="E9" s="53">
        <v>25.2</v>
      </c>
      <c r="F9" s="51" t="s">
        <v>198</v>
      </c>
      <c r="G9" s="51">
        <v>12</v>
      </c>
      <c r="H9" s="53">
        <v>25</v>
      </c>
      <c r="I9" s="4">
        <v>39</v>
      </c>
      <c r="J9" s="4">
        <v>30</v>
      </c>
    </row>
    <row r="10" spans="1:11" ht="16.5" thickTop="1" thickBot="1" x14ac:dyDescent="0.3">
      <c r="A10" s="51">
        <v>9</v>
      </c>
      <c r="B10" s="52" t="s">
        <v>97</v>
      </c>
      <c r="C10" s="51" t="s">
        <v>43</v>
      </c>
      <c r="D10" s="51">
        <v>302105</v>
      </c>
      <c r="E10" s="53">
        <v>26.5</v>
      </c>
      <c r="F10" s="51" t="s">
        <v>199</v>
      </c>
      <c r="G10" s="51">
        <v>11</v>
      </c>
      <c r="H10" s="53">
        <v>25.8</v>
      </c>
      <c r="I10" s="4">
        <v>41</v>
      </c>
      <c r="J10" s="4">
        <v>30</v>
      </c>
    </row>
    <row r="11" spans="1:11" ht="16.5" thickTop="1" thickBot="1" x14ac:dyDescent="0.3">
      <c r="A11" s="51">
        <v>10</v>
      </c>
      <c r="B11" s="52" t="s">
        <v>98</v>
      </c>
      <c r="C11" s="51" t="s">
        <v>43</v>
      </c>
      <c r="D11" s="51">
        <v>301327</v>
      </c>
      <c r="E11" s="53">
        <v>21.5</v>
      </c>
      <c r="F11" s="51" t="s">
        <v>200</v>
      </c>
      <c r="G11" s="51">
        <v>10</v>
      </c>
      <c r="H11" s="53">
        <v>22.1</v>
      </c>
      <c r="I11" s="4">
        <v>29</v>
      </c>
      <c r="J11" s="4"/>
    </row>
    <row r="12" spans="1:11" ht="16.5" thickTop="1" thickBot="1" x14ac:dyDescent="0.3">
      <c r="A12" s="51">
        <v>11</v>
      </c>
      <c r="B12" s="52" t="s">
        <v>201</v>
      </c>
      <c r="C12" s="51" t="s">
        <v>54</v>
      </c>
      <c r="D12" s="51">
        <v>16300841</v>
      </c>
      <c r="E12" s="53">
        <v>15</v>
      </c>
      <c r="F12" s="51" t="s">
        <v>202</v>
      </c>
      <c r="G12" s="51">
        <v>10</v>
      </c>
      <c r="H12" s="53">
        <v>15</v>
      </c>
      <c r="I12" s="4">
        <v>24</v>
      </c>
      <c r="J12" s="4"/>
    </row>
    <row r="13" spans="1:11" ht="16.5" thickTop="1" thickBot="1" x14ac:dyDescent="0.3">
      <c r="A13" s="51">
        <v>12</v>
      </c>
      <c r="B13" s="52" t="s">
        <v>203</v>
      </c>
      <c r="C13" s="51" t="s">
        <v>43</v>
      </c>
      <c r="D13" s="51">
        <v>301900</v>
      </c>
      <c r="E13" s="53">
        <v>21</v>
      </c>
      <c r="F13" s="51" t="s">
        <v>204</v>
      </c>
      <c r="G13" s="51">
        <v>9</v>
      </c>
      <c r="H13" s="53">
        <v>21</v>
      </c>
      <c r="I13" s="4">
        <v>30</v>
      </c>
      <c r="J13" s="4"/>
    </row>
    <row r="14" spans="1:11" ht="16.5" thickTop="1" thickBot="1" x14ac:dyDescent="0.3">
      <c r="A14" s="51">
        <v>13</v>
      </c>
      <c r="B14" s="52" t="s">
        <v>205</v>
      </c>
      <c r="C14" s="51" t="s">
        <v>43</v>
      </c>
      <c r="D14" s="51">
        <v>302314</v>
      </c>
      <c r="E14" s="53">
        <v>26</v>
      </c>
      <c r="F14" s="51" t="s">
        <v>206</v>
      </c>
      <c r="G14" s="51">
        <v>8</v>
      </c>
      <c r="H14" s="53">
        <v>25.7</v>
      </c>
      <c r="I14" s="4">
        <v>36</v>
      </c>
      <c r="J14" s="4">
        <v>20</v>
      </c>
    </row>
    <row r="15" spans="1:11" ht="16.5" thickTop="1" thickBot="1" x14ac:dyDescent="0.3">
      <c r="A15" s="51">
        <v>14</v>
      </c>
      <c r="B15" s="52" t="s">
        <v>51</v>
      </c>
      <c r="C15" s="51" t="s">
        <v>34</v>
      </c>
      <c r="D15" s="51">
        <v>13900018</v>
      </c>
      <c r="E15" s="53">
        <v>22.2</v>
      </c>
      <c r="F15" s="51" t="s">
        <v>207</v>
      </c>
      <c r="G15" s="51">
        <v>8</v>
      </c>
      <c r="H15" s="53">
        <v>22.2</v>
      </c>
      <c r="I15" s="4">
        <v>31</v>
      </c>
      <c r="J15" s="4"/>
    </row>
    <row r="16" spans="1:11" ht="16.5" thickTop="1" thickBot="1" x14ac:dyDescent="0.3">
      <c r="A16" s="51">
        <v>15</v>
      </c>
      <c r="B16" s="52" t="s">
        <v>99</v>
      </c>
      <c r="C16" s="51" t="s">
        <v>43</v>
      </c>
      <c r="D16" s="51">
        <v>302408</v>
      </c>
      <c r="E16" s="53">
        <v>25.6</v>
      </c>
      <c r="F16" s="51" t="s">
        <v>208</v>
      </c>
      <c r="G16" s="51">
        <v>8</v>
      </c>
      <c r="H16" s="53">
        <v>25.8</v>
      </c>
      <c r="I16" s="4">
        <v>31</v>
      </c>
      <c r="J16" s="4"/>
    </row>
    <row r="17" spans="1:10" ht="16.5" thickTop="1" thickBot="1" x14ac:dyDescent="0.3">
      <c r="A17" s="51">
        <v>16</v>
      </c>
      <c r="B17" s="52" t="s">
        <v>209</v>
      </c>
      <c r="C17" s="51" t="s">
        <v>47</v>
      </c>
      <c r="D17" s="51">
        <v>902713</v>
      </c>
      <c r="E17" s="53">
        <v>26.8</v>
      </c>
      <c r="F17" s="51" t="s">
        <v>210</v>
      </c>
      <c r="G17" s="51">
        <v>7</v>
      </c>
      <c r="H17" s="53">
        <v>26.8</v>
      </c>
      <c r="I17" s="4">
        <v>27</v>
      </c>
      <c r="J17" s="4"/>
    </row>
    <row r="18" spans="1:10" ht="16.5" thickTop="1" thickBot="1" x14ac:dyDescent="0.3">
      <c r="A18" s="51">
        <v>17</v>
      </c>
      <c r="B18" s="52" t="s">
        <v>211</v>
      </c>
      <c r="C18" s="51" t="s">
        <v>2</v>
      </c>
      <c r="D18" s="51">
        <v>15400034</v>
      </c>
      <c r="E18" s="53">
        <v>26.6</v>
      </c>
      <c r="F18" s="51" t="s">
        <v>212</v>
      </c>
      <c r="G18" s="51">
        <v>7</v>
      </c>
      <c r="H18" s="53">
        <v>26.2</v>
      </c>
      <c r="I18" s="4">
        <v>39</v>
      </c>
      <c r="J18" s="4">
        <v>20</v>
      </c>
    </row>
    <row r="19" spans="1:10" ht="16.5" thickTop="1" thickBot="1" x14ac:dyDescent="0.3">
      <c r="A19" s="51">
        <v>18</v>
      </c>
      <c r="B19" s="52" t="s">
        <v>95</v>
      </c>
      <c r="C19" s="51" t="s">
        <v>43</v>
      </c>
      <c r="D19" s="51">
        <v>302103</v>
      </c>
      <c r="E19" s="53">
        <v>19.2</v>
      </c>
      <c r="F19" s="51" t="s">
        <v>213</v>
      </c>
      <c r="G19" s="51">
        <v>7</v>
      </c>
      <c r="H19" s="53">
        <v>19.2</v>
      </c>
      <c r="I19" s="4">
        <v>26</v>
      </c>
      <c r="J19" s="4"/>
    </row>
    <row r="20" spans="1:10" ht="16.5" thickTop="1" thickBot="1" x14ac:dyDescent="0.3">
      <c r="A20" s="51">
        <v>19</v>
      </c>
      <c r="B20" s="52" t="s">
        <v>28</v>
      </c>
      <c r="C20" s="51" t="s">
        <v>4</v>
      </c>
      <c r="D20" s="51">
        <v>9804943</v>
      </c>
      <c r="E20" s="53">
        <v>22.7</v>
      </c>
      <c r="F20" s="51" t="s">
        <v>214</v>
      </c>
      <c r="G20" s="51">
        <v>6</v>
      </c>
      <c r="H20" s="53">
        <v>22.7</v>
      </c>
      <c r="I20" s="4">
        <v>28</v>
      </c>
      <c r="J20" s="4"/>
    </row>
    <row r="21" spans="1:10" ht="16.5" thickTop="1" thickBot="1" x14ac:dyDescent="0.3">
      <c r="A21" s="51">
        <v>20</v>
      </c>
      <c r="B21" s="52" t="s">
        <v>101</v>
      </c>
      <c r="C21" s="51" t="s">
        <v>43</v>
      </c>
      <c r="D21" s="51">
        <v>302335</v>
      </c>
      <c r="E21" s="53">
        <v>40.700000000000003</v>
      </c>
      <c r="F21" s="51" t="s">
        <v>215</v>
      </c>
      <c r="G21" s="51">
        <v>6</v>
      </c>
      <c r="H21" s="53">
        <v>38.799999999999997</v>
      </c>
      <c r="I21" s="4">
        <v>48</v>
      </c>
      <c r="J21" s="4"/>
    </row>
    <row r="22" spans="1:10" ht="16.5" thickTop="1" thickBot="1" x14ac:dyDescent="0.3">
      <c r="A22" s="51">
        <v>21</v>
      </c>
      <c r="B22" s="52" t="s">
        <v>38</v>
      </c>
      <c r="C22" s="51" t="s">
        <v>0</v>
      </c>
      <c r="D22" s="51">
        <v>18000836</v>
      </c>
      <c r="E22" s="53">
        <v>29.8</v>
      </c>
      <c r="F22" s="51" t="s">
        <v>60</v>
      </c>
      <c r="G22" s="51">
        <v>6</v>
      </c>
      <c r="H22" s="53">
        <v>30.2</v>
      </c>
      <c r="I22" s="4">
        <v>29</v>
      </c>
      <c r="J22" s="4"/>
    </row>
    <row r="23" spans="1:10" ht="16.5" thickTop="1" thickBot="1" x14ac:dyDescent="0.3">
      <c r="A23" s="51">
        <v>22</v>
      </c>
      <c r="B23" s="52" t="s">
        <v>216</v>
      </c>
      <c r="C23" s="51" t="s">
        <v>43</v>
      </c>
      <c r="D23" s="51">
        <v>302279</v>
      </c>
      <c r="E23" s="53">
        <v>29.3</v>
      </c>
      <c r="F23" s="51" t="s">
        <v>217</v>
      </c>
      <c r="G23" s="51">
        <v>4</v>
      </c>
      <c r="H23" s="53">
        <v>29.3</v>
      </c>
      <c r="I23" s="4">
        <v>29</v>
      </c>
      <c r="J23" s="4"/>
    </row>
    <row r="24" spans="1:10" ht="16.5" thickTop="1" thickBot="1" x14ac:dyDescent="0.3">
      <c r="A24" s="54">
        <v>23</v>
      </c>
      <c r="B24" s="55" t="s">
        <v>218</v>
      </c>
      <c r="C24" s="54" t="s">
        <v>14</v>
      </c>
      <c r="D24" s="54">
        <v>12504099</v>
      </c>
      <c r="E24" s="56">
        <v>31.5</v>
      </c>
      <c r="F24" s="54" t="s">
        <v>219</v>
      </c>
      <c r="G24" s="54">
        <v>1</v>
      </c>
      <c r="H24" s="56">
        <v>32.299999999999997</v>
      </c>
      <c r="I24" s="4">
        <v>24</v>
      </c>
      <c r="J24" s="4"/>
    </row>
    <row r="25" spans="1:10" ht="15.75" thickTop="1" x14ac:dyDescent="0.25"/>
  </sheetData>
  <hyperlinks>
    <hyperlink ref="B2" r:id="rId1" tooltip="GUREGA Milan" display="https://www.cgf.cz/cz/turnaje/turnaje-vyhledavani/turnaj/vysledkova-listina-hrace?id=944066483&amp;categoryId=944066506&amp;golferId=97936134" xr:uid="{2D54CF89-0173-4359-BA21-84C2A1166D6C}"/>
    <hyperlink ref="B3" r:id="rId2" tooltip="ŠTĚPÁNEK Petr" display="https://www.cgf.cz/cz/turnaje/turnaje-vyhledavani/turnaj/vysledkova-listina-hrace?id=944066483&amp;categoryId=944066506&amp;golferId=363570051" xr:uid="{E39E2603-74E2-4320-BF35-ADE6FDE048BB}"/>
    <hyperlink ref="B4" r:id="rId3" tooltip="ZAPOTIL Zbyněk" display="https://www.cgf.cz/cz/turnaje/turnaje-vyhledavani/turnaj/vysledkova-listina-hrace?id=944066483&amp;categoryId=944066506&amp;golferId=63584174" xr:uid="{7089B5F0-DC05-4C58-BA12-589BA6ADDC12}"/>
    <hyperlink ref="B5" r:id="rId4" tooltip="JIRKAL Petr" display="https://www.cgf.cz/cz/turnaje/turnaje-vyhledavani/turnaj/vysledkova-listina-hrace?id=944066483&amp;categoryId=944066506&amp;golferId=14675441" xr:uid="{1D7D1739-2394-4246-B026-8525F0DC7160}"/>
    <hyperlink ref="B6" r:id="rId5" tooltip="REDEK Radomír" display="https://www.cgf.cz/cz/turnaje/turnaje-vyhledavani/turnaj/vysledkova-listina-hrace?id=944066483&amp;categoryId=944066506&amp;golferId=17206134" xr:uid="{0F98CDE3-D6F1-482C-ADDC-E8B42BEA8157}"/>
    <hyperlink ref="B7" r:id="rId6" tooltip="FRANK Rudolf" display="https://www.cgf.cz/cz/turnaje/turnaje-vyhledavani/turnaj/vysledkova-listina-hrace?id=944066483&amp;categoryId=944066506&amp;golferId=20366723" xr:uid="{5C5DB6A2-C952-46BE-9529-A189AD944B99}"/>
    <hyperlink ref="B8" r:id="rId7" tooltip="SEKANINA Marek" display="https://www.cgf.cz/cz/turnaje/turnaje-vyhledavani/turnaj/vysledkova-listina-hrace?id=944066483&amp;categoryId=944066506&amp;golferId=485967830" xr:uid="{E1305013-7C75-40D9-8898-CA332BEE66FF}"/>
    <hyperlink ref="B9" r:id="rId8" tooltip="MARYŠKO Zdeněk" display="https://www.cgf.cz/cz/turnaje/turnaje-vyhledavani/turnaj/vysledkova-listina-hrace?id=944066483&amp;categoryId=944066506&amp;golferId=32500692" xr:uid="{5406F966-AE5B-4C43-BEE0-7FA5A25610AA}"/>
    <hyperlink ref="B10" r:id="rId9" tooltip="KOZEL Jakub" display="https://www.cgf.cz/cz/turnaje/turnaje-vyhledavani/turnaj/vysledkova-listina-hrace?id=944066483&amp;categoryId=944066506&amp;golferId=298460673" xr:uid="{74A7FF88-1FC4-4A19-ACE9-153C9A420B0A}"/>
    <hyperlink ref="B11" r:id="rId10" tooltip="JANDOUŠ Ladislav" display="https://www.cgf.cz/cz/turnaje/turnaje-vyhledavani/turnaj/vysledkova-listina-hrace?id=944066483&amp;categoryId=944066506&amp;golferId=51126119" xr:uid="{4F2DB1DF-B97E-4E9D-B01D-726E22F8E3AF}"/>
    <hyperlink ref="B12" r:id="rId11" tooltip="SOJKA Pavel" display="https://www.cgf.cz/cz/turnaje/turnaje-vyhledavani/turnaj/vysledkova-listina-hrace?id=944066483&amp;categoryId=944066506&amp;golferId=34406910" xr:uid="{3B54CA03-B40B-43FD-A575-29BB71DB56AE}"/>
    <hyperlink ref="B13" r:id="rId12" tooltip="TICHÝ Roman" display="https://www.cgf.cz/cz/turnaje/turnaje-vyhledavani/turnaj/vysledkova-listina-hrace?id=944066483&amp;categoryId=944066506&amp;golferId=8508923" xr:uid="{723C6FCD-01E2-4287-8ABB-4F2D7749ED9D}"/>
    <hyperlink ref="B14" r:id="rId13" tooltip="KASYMOV Alisher" display="https://www.cgf.cz/cz/turnaje/turnaje-vyhledavani/turnaj/vysledkova-listina-hrace?id=944066483&amp;categoryId=944066506&amp;golferId=431021883" xr:uid="{D81918F7-5117-4D6A-B54B-C9385132E927}"/>
    <hyperlink ref="B15" r:id="rId14" tooltip="JOSEF Jaroslav" display="https://www.cgf.cz/cz/turnaje/turnaje-vyhledavani/turnaj/vysledkova-listina-hrace?id=944066483&amp;categoryId=944066506&amp;golferId=90689717" xr:uid="{20D3B130-6F0C-4C36-8D4E-619DCCB5DAF8}"/>
    <hyperlink ref="B16" r:id="rId15" tooltip="ZBINYAKOV Alexey" display="https://www.cgf.cz/cz/turnaje/turnaje-vyhledavani/turnaj/vysledkova-listina-hrace?id=944066483&amp;categoryId=944066506&amp;golferId=465782230" xr:uid="{8F4E21BB-96FD-42D1-B6CA-CC2CC2889AB9}"/>
    <hyperlink ref="B17" r:id="rId16" tooltip="MOTALÍK Zdeněk" display="https://www.cgf.cz/cz/turnaje/turnaje-vyhledavani/turnaj/vysledkova-listina-hrace?id=944066483&amp;categoryId=944066506&amp;golferId=655074373" xr:uid="{D5F85ED4-5090-4EC4-8FBD-D3E8880321BE}"/>
    <hyperlink ref="B18" r:id="rId17" tooltip="BAUER Libor" display="https://www.cgf.cz/cz/turnaje/turnaje-vyhledavani/turnaj/vysledkova-listina-hrace?id=944066483&amp;categoryId=944066506&amp;golferId=89083086" xr:uid="{C2045A50-7964-471B-AAB0-BA876674AC0F}"/>
    <hyperlink ref="B19" r:id="rId18" tooltip="KLŮJ Ivan" display="https://www.cgf.cz/cz/turnaje/turnaje-vyhledavani/turnaj/vysledkova-listina-hrace?id=944066483&amp;categoryId=944066506&amp;golferId=145172913" xr:uid="{56A3456E-6780-425D-BAF8-6417B55B1480}"/>
    <hyperlink ref="B20" r:id="rId19" tooltip="KROUPA Josef" display="https://www.cgf.cz/cz/turnaje/turnaje-vyhledavani/turnaj/vysledkova-listina-hrace?id=944066483&amp;categoryId=944066506&amp;golferId=450104451" xr:uid="{9CBB2FF3-14E2-49F5-A063-221DDE290F34}"/>
    <hyperlink ref="B21" r:id="rId20" tooltip="HAŠEK Jiří" display="https://www.cgf.cz/cz/turnaje/turnaje-vyhledavani/turnaj/vysledkova-listina-hrace?id=944066483&amp;categoryId=944066506&amp;golferId=614141864" xr:uid="{C93C5ECE-54B0-4FE6-858A-988C9F98F4C6}"/>
    <hyperlink ref="B22" r:id="rId21" tooltip="KAISER Petr" display="https://www.cgf.cz/cz/turnaje/turnaje-vyhledavani/turnaj/vysledkova-listina-hrace?id=944066483&amp;categoryId=944066506&amp;golferId=410476408" xr:uid="{2F73580D-7FF4-46AD-A0CB-64322869BE78}"/>
    <hyperlink ref="B23" r:id="rId22" tooltip="KURC David" display="https://www.cgf.cz/cz/turnaje/turnaje-vyhledavani/turnaj/vysledkova-listina-hrace?id=944066483&amp;categoryId=944066506&amp;golferId=5860165" xr:uid="{0C76FDCE-E9CD-457B-A6AA-4BDEBEB8DE4B}"/>
    <hyperlink ref="B24" r:id="rId23" tooltip="ŠKOLOUT Václav" display="https://www.cgf.cz/cz/turnaje/turnaje-vyhledavani/turnaj/vysledkova-listina-hrace?id=944066483&amp;categoryId=944066506&amp;golferId=69133216" xr:uid="{66072098-193F-4E2A-938A-F55401E077B4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CCF7-2B1B-4A81-B8A9-6063B362DD6C}">
  <dimension ref="A1:J23"/>
  <sheetViews>
    <sheetView workbookViewId="0">
      <selection activeCell="D6" sqref="D6"/>
    </sheetView>
  </sheetViews>
  <sheetFormatPr defaultColWidth="34.42578125" defaultRowHeight="12.75" x14ac:dyDescent="0.2"/>
  <cols>
    <col min="1" max="1" width="9.7109375" style="19" bestFit="1" customWidth="1"/>
    <col min="2" max="2" width="20.7109375" style="19" bestFit="1" customWidth="1"/>
    <col min="3" max="3" width="10.42578125" style="19" bestFit="1" customWidth="1"/>
    <col min="4" max="4" width="18" style="19" bestFit="1" customWidth="1"/>
    <col min="5" max="5" width="7" style="19" bestFit="1" customWidth="1"/>
    <col min="6" max="6" width="18.7109375" style="19" bestFit="1" customWidth="1"/>
    <col min="7" max="7" width="8.42578125" style="19" bestFit="1" customWidth="1"/>
    <col min="8" max="8" width="10.85546875" style="19" bestFit="1" customWidth="1"/>
    <col min="9" max="9" width="6" style="19" bestFit="1" customWidth="1"/>
    <col min="10" max="10" width="5.5703125" style="19" bestFit="1" customWidth="1"/>
    <col min="11" max="16384" width="34.42578125" style="19"/>
  </cols>
  <sheetData>
    <row r="1" spans="1:10" ht="13.5" thickBot="1" x14ac:dyDescent="0.25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</row>
    <row r="2" spans="1:10" ht="14.25" thickTop="1" thickBot="1" x14ac:dyDescent="0.25">
      <c r="A2" s="51">
        <v>1</v>
      </c>
      <c r="B2" s="52" t="s">
        <v>53</v>
      </c>
      <c r="C2" s="51" t="s">
        <v>9</v>
      </c>
      <c r="D2" s="51">
        <v>1200471</v>
      </c>
      <c r="E2" s="53">
        <v>2.9</v>
      </c>
      <c r="F2" s="51" t="s">
        <v>220</v>
      </c>
      <c r="G2" s="51">
        <v>35</v>
      </c>
      <c r="H2" s="53">
        <v>2.7</v>
      </c>
      <c r="I2" s="19">
        <v>37</v>
      </c>
      <c r="J2" s="19">
        <v>20</v>
      </c>
    </row>
    <row r="3" spans="1:10" ht="14.25" thickTop="1" thickBot="1" x14ac:dyDescent="0.25">
      <c r="A3" s="51">
        <v>2</v>
      </c>
      <c r="B3" s="52" t="s">
        <v>48</v>
      </c>
      <c r="C3" s="51" t="s">
        <v>49</v>
      </c>
      <c r="D3" s="51">
        <v>5102017</v>
      </c>
      <c r="E3" s="53">
        <v>4.7</v>
      </c>
      <c r="F3" s="51" t="s">
        <v>221</v>
      </c>
      <c r="G3" s="51">
        <v>29</v>
      </c>
      <c r="H3" s="53">
        <v>4.7</v>
      </c>
      <c r="I3" s="19">
        <v>33</v>
      </c>
    </row>
    <row r="4" spans="1:10" ht="14.25" thickTop="1" thickBot="1" x14ac:dyDescent="0.25">
      <c r="A4" s="51">
        <v>3</v>
      </c>
      <c r="B4" s="52" t="s">
        <v>222</v>
      </c>
      <c r="C4" s="51" t="s">
        <v>4</v>
      </c>
      <c r="D4" s="51">
        <v>9801295</v>
      </c>
      <c r="E4" s="53">
        <v>12.1</v>
      </c>
      <c r="F4" s="51" t="s">
        <v>223</v>
      </c>
      <c r="G4" s="51">
        <v>28</v>
      </c>
      <c r="H4" s="53">
        <v>11.4</v>
      </c>
      <c r="I4" s="19">
        <v>40</v>
      </c>
      <c r="J4" s="19">
        <v>30</v>
      </c>
    </row>
    <row r="5" spans="1:10" ht="14.25" thickTop="1" thickBot="1" x14ac:dyDescent="0.25">
      <c r="A5" s="51">
        <v>4</v>
      </c>
      <c r="B5" s="52" t="s">
        <v>3</v>
      </c>
      <c r="C5" s="51" t="s">
        <v>2</v>
      </c>
      <c r="D5" s="51">
        <v>15400297</v>
      </c>
      <c r="E5" s="53">
        <v>12.1</v>
      </c>
      <c r="F5" s="51" t="s">
        <v>224</v>
      </c>
      <c r="G5" s="51">
        <v>24</v>
      </c>
      <c r="H5" s="53">
        <v>12.4</v>
      </c>
      <c r="I5" s="19">
        <v>36</v>
      </c>
      <c r="J5" s="19">
        <v>10</v>
      </c>
    </row>
    <row r="6" spans="1:10" ht="14.25" thickTop="1" thickBot="1" x14ac:dyDescent="0.25">
      <c r="A6" s="51">
        <v>5</v>
      </c>
      <c r="B6" s="52" t="s">
        <v>35</v>
      </c>
      <c r="C6" s="51" t="s">
        <v>36</v>
      </c>
      <c r="D6" s="51">
        <v>22600013</v>
      </c>
      <c r="E6" s="53">
        <v>16.399999999999999</v>
      </c>
      <c r="F6" s="51" t="s">
        <v>225</v>
      </c>
      <c r="G6" s="51">
        <v>21</v>
      </c>
      <c r="H6" s="53">
        <v>16</v>
      </c>
      <c r="I6" s="19">
        <v>38</v>
      </c>
    </row>
    <row r="7" spans="1:10" ht="14.25" thickTop="1" thickBot="1" x14ac:dyDescent="0.25">
      <c r="A7" s="51">
        <v>6</v>
      </c>
      <c r="B7" s="52" t="s">
        <v>226</v>
      </c>
      <c r="C7" s="51" t="s">
        <v>227</v>
      </c>
      <c r="D7" s="51">
        <v>6300624</v>
      </c>
      <c r="E7" s="53">
        <v>11.7</v>
      </c>
      <c r="F7" s="51" t="s">
        <v>228</v>
      </c>
      <c r="G7" s="51">
        <v>20</v>
      </c>
      <c r="H7" s="53">
        <v>11.7</v>
      </c>
      <c r="I7" s="19">
        <v>29</v>
      </c>
    </row>
    <row r="8" spans="1:10" ht="14.25" thickTop="1" thickBot="1" x14ac:dyDescent="0.25">
      <c r="A8" s="51">
        <v>7</v>
      </c>
      <c r="B8" s="52" t="s">
        <v>27</v>
      </c>
      <c r="C8" s="51" t="s">
        <v>25</v>
      </c>
      <c r="D8" s="51">
        <v>12201457</v>
      </c>
      <c r="E8" s="53">
        <v>18.399999999999999</v>
      </c>
      <c r="F8" s="51" t="s">
        <v>229</v>
      </c>
      <c r="G8" s="51">
        <v>20</v>
      </c>
      <c r="H8" s="53">
        <v>17.8</v>
      </c>
      <c r="I8" s="19">
        <v>37</v>
      </c>
    </row>
    <row r="9" spans="1:10" ht="14.25" thickTop="1" thickBot="1" x14ac:dyDescent="0.25">
      <c r="A9" s="51">
        <v>8</v>
      </c>
      <c r="B9" s="52" t="s">
        <v>230</v>
      </c>
      <c r="C9" s="51" t="s">
        <v>4</v>
      </c>
      <c r="D9" s="51">
        <v>9810761</v>
      </c>
      <c r="E9" s="53">
        <v>19.100000000000001</v>
      </c>
      <c r="F9" s="51" t="s">
        <v>231</v>
      </c>
      <c r="G9" s="51">
        <v>19</v>
      </c>
      <c r="H9" s="53">
        <v>18.899999999999999</v>
      </c>
      <c r="I9" s="19">
        <v>37</v>
      </c>
    </row>
    <row r="10" spans="1:10" ht="14.25" thickTop="1" thickBot="1" x14ac:dyDescent="0.25">
      <c r="A10" s="51">
        <v>9</v>
      </c>
      <c r="B10" s="52" t="s">
        <v>29</v>
      </c>
      <c r="C10" s="51" t="s">
        <v>25</v>
      </c>
      <c r="D10" s="51">
        <v>12201010</v>
      </c>
      <c r="E10" s="53">
        <v>15</v>
      </c>
      <c r="F10" s="51" t="s">
        <v>232</v>
      </c>
      <c r="G10" s="51">
        <v>19</v>
      </c>
      <c r="H10" s="53">
        <v>15.5</v>
      </c>
      <c r="I10" s="19">
        <v>33</v>
      </c>
    </row>
    <row r="11" spans="1:10" ht="14.25" thickTop="1" thickBot="1" x14ac:dyDescent="0.25">
      <c r="A11" s="51">
        <v>10</v>
      </c>
      <c r="B11" s="52" t="s">
        <v>193</v>
      </c>
      <c r="C11" s="51" t="s">
        <v>4</v>
      </c>
      <c r="D11" s="51">
        <v>9805685</v>
      </c>
      <c r="E11" s="53">
        <v>19.3</v>
      </c>
      <c r="F11" s="51" t="s">
        <v>92</v>
      </c>
      <c r="G11" s="51">
        <v>18</v>
      </c>
      <c r="H11" s="53">
        <v>19</v>
      </c>
      <c r="I11" s="19">
        <v>36</v>
      </c>
    </row>
    <row r="12" spans="1:10" ht="14.25" thickTop="1" thickBot="1" x14ac:dyDescent="0.25">
      <c r="A12" s="51">
        <v>11</v>
      </c>
      <c r="B12" s="52" t="s">
        <v>233</v>
      </c>
      <c r="C12" s="51" t="s">
        <v>54</v>
      </c>
      <c r="D12" s="51">
        <v>16300893</v>
      </c>
      <c r="E12" s="53">
        <v>20.8</v>
      </c>
      <c r="F12" s="51" t="s">
        <v>234</v>
      </c>
      <c r="G12" s="51">
        <v>17</v>
      </c>
      <c r="H12" s="53">
        <v>20.5</v>
      </c>
      <c r="I12" s="19">
        <v>38</v>
      </c>
      <c r="J12" s="19">
        <v>10</v>
      </c>
    </row>
    <row r="13" spans="1:10" ht="14.25" thickTop="1" thickBot="1" x14ac:dyDescent="0.25">
      <c r="A13" s="51">
        <v>12</v>
      </c>
      <c r="B13" s="52" t="s">
        <v>28</v>
      </c>
      <c r="C13" s="51" t="s">
        <v>4</v>
      </c>
      <c r="D13" s="51">
        <v>9804943</v>
      </c>
      <c r="E13" s="53">
        <v>22.7</v>
      </c>
      <c r="F13" s="51" t="s">
        <v>234</v>
      </c>
      <c r="G13" s="51">
        <v>17</v>
      </c>
      <c r="H13" s="53">
        <v>22.3</v>
      </c>
      <c r="I13" s="19">
        <v>38</v>
      </c>
    </row>
    <row r="14" spans="1:10" ht="14.25" thickTop="1" thickBot="1" x14ac:dyDescent="0.25">
      <c r="A14" s="51">
        <v>13</v>
      </c>
      <c r="B14" s="52" t="s">
        <v>201</v>
      </c>
      <c r="C14" s="51" t="s">
        <v>54</v>
      </c>
      <c r="D14" s="51">
        <v>16300841</v>
      </c>
      <c r="E14" s="53">
        <v>15.3</v>
      </c>
      <c r="F14" s="51" t="s">
        <v>235</v>
      </c>
      <c r="G14" s="51">
        <v>15</v>
      </c>
      <c r="H14" s="53">
        <v>15.8</v>
      </c>
      <c r="I14" s="19">
        <v>30</v>
      </c>
    </row>
    <row r="15" spans="1:10" ht="14.25" thickTop="1" thickBot="1" x14ac:dyDescent="0.25">
      <c r="A15" s="51">
        <v>14</v>
      </c>
      <c r="B15" s="52" t="s">
        <v>187</v>
      </c>
      <c r="C15" s="51" t="s">
        <v>6</v>
      </c>
      <c r="D15" s="51">
        <v>11100387</v>
      </c>
      <c r="E15" s="53">
        <v>24.5</v>
      </c>
      <c r="F15" s="51" t="s">
        <v>236</v>
      </c>
      <c r="G15" s="51">
        <v>14</v>
      </c>
      <c r="H15" s="53">
        <v>24.7</v>
      </c>
      <c r="I15" s="19">
        <v>36</v>
      </c>
    </row>
    <row r="16" spans="1:10" ht="14.25" thickTop="1" thickBot="1" x14ac:dyDescent="0.25">
      <c r="A16" s="51">
        <v>15</v>
      </c>
      <c r="B16" s="52" t="s">
        <v>58</v>
      </c>
      <c r="C16" s="51" t="s">
        <v>0</v>
      </c>
      <c r="D16" s="51">
        <v>18000151</v>
      </c>
      <c r="E16" s="53">
        <v>17.399999999999999</v>
      </c>
      <c r="F16" s="51" t="s">
        <v>237</v>
      </c>
      <c r="G16" s="51">
        <v>13</v>
      </c>
      <c r="H16" s="53">
        <v>18.2</v>
      </c>
      <c r="I16" s="19">
        <v>26</v>
      </c>
    </row>
    <row r="17" spans="1:10" ht="14.25" thickTop="1" thickBot="1" x14ac:dyDescent="0.25">
      <c r="A17" s="51">
        <v>16</v>
      </c>
      <c r="B17" s="52" t="s">
        <v>238</v>
      </c>
      <c r="C17" s="51" t="s">
        <v>41</v>
      </c>
      <c r="D17" s="51">
        <v>4700822</v>
      </c>
      <c r="E17" s="53">
        <v>29</v>
      </c>
      <c r="F17" s="51" t="s">
        <v>239</v>
      </c>
      <c r="G17" s="51">
        <v>11</v>
      </c>
      <c r="H17" s="53">
        <v>28.4</v>
      </c>
      <c r="I17" s="19">
        <v>38</v>
      </c>
      <c r="J17" s="19">
        <v>20</v>
      </c>
    </row>
    <row r="18" spans="1:10" ht="14.25" thickTop="1" thickBot="1" x14ac:dyDescent="0.25">
      <c r="A18" s="51">
        <v>17</v>
      </c>
      <c r="B18" s="52" t="s">
        <v>33</v>
      </c>
      <c r="C18" s="51" t="s">
        <v>34</v>
      </c>
      <c r="D18" s="51">
        <v>13900253</v>
      </c>
      <c r="E18" s="53">
        <v>21.7</v>
      </c>
      <c r="F18" s="51" t="s">
        <v>50</v>
      </c>
      <c r="G18" s="51">
        <v>10</v>
      </c>
      <c r="H18" s="53">
        <v>21.9</v>
      </c>
      <c r="I18" s="19">
        <v>29</v>
      </c>
    </row>
    <row r="19" spans="1:10" ht="14.25" thickTop="1" thickBot="1" x14ac:dyDescent="0.25">
      <c r="A19" s="51">
        <v>18</v>
      </c>
      <c r="B19" s="52" t="s">
        <v>178</v>
      </c>
      <c r="C19" s="51" t="s">
        <v>4</v>
      </c>
      <c r="D19" s="51">
        <v>9802496</v>
      </c>
      <c r="E19" s="53">
        <v>21.6</v>
      </c>
      <c r="F19" s="51" t="s">
        <v>169</v>
      </c>
      <c r="G19" s="51">
        <v>10</v>
      </c>
      <c r="H19" s="53">
        <v>21.8</v>
      </c>
      <c r="I19" s="19">
        <v>25</v>
      </c>
    </row>
    <row r="20" spans="1:10" ht="14.25" thickTop="1" thickBot="1" x14ac:dyDescent="0.25">
      <c r="A20" s="51">
        <v>19</v>
      </c>
      <c r="B20" s="52" t="s">
        <v>240</v>
      </c>
      <c r="C20" s="51" t="s">
        <v>36</v>
      </c>
      <c r="D20" s="51">
        <v>22600025</v>
      </c>
      <c r="E20" s="53">
        <v>29</v>
      </c>
      <c r="F20" s="51" t="s">
        <v>241</v>
      </c>
      <c r="G20" s="51">
        <v>7</v>
      </c>
      <c r="H20" s="53">
        <v>29.9</v>
      </c>
      <c r="I20" s="19">
        <v>29</v>
      </c>
    </row>
    <row r="21" spans="1:10" ht="14.25" thickTop="1" thickBot="1" x14ac:dyDescent="0.25">
      <c r="A21" s="51">
        <v>20</v>
      </c>
      <c r="B21" s="52" t="s">
        <v>10</v>
      </c>
      <c r="C21" s="51" t="s">
        <v>1</v>
      </c>
      <c r="D21" s="51">
        <v>10301552</v>
      </c>
      <c r="E21" s="53">
        <v>18.5</v>
      </c>
      <c r="F21" s="51" t="s">
        <v>39</v>
      </c>
      <c r="G21" s="51">
        <v>5</v>
      </c>
      <c r="H21" s="53">
        <v>18.5</v>
      </c>
      <c r="I21" s="19">
        <v>19</v>
      </c>
    </row>
    <row r="22" spans="1:10" ht="14.25" thickTop="1" thickBot="1" x14ac:dyDescent="0.25">
      <c r="A22" s="54">
        <v>21</v>
      </c>
      <c r="B22" s="55" t="s">
        <v>242</v>
      </c>
      <c r="C22" s="54" t="s">
        <v>12</v>
      </c>
      <c r="D22" s="54">
        <v>7801545</v>
      </c>
      <c r="E22" s="56">
        <v>34.200000000000003</v>
      </c>
      <c r="F22" s="54" t="s">
        <v>100</v>
      </c>
      <c r="G22" s="54">
        <v>3</v>
      </c>
      <c r="H22" s="56">
        <v>34.200000000000003</v>
      </c>
      <c r="I22" s="19">
        <v>29</v>
      </c>
    </row>
    <row r="23" spans="1:10" ht="13.5" thickTop="1" x14ac:dyDescent="0.2"/>
  </sheetData>
  <hyperlinks>
    <hyperlink ref="B2" r:id="rId1" tooltip="KUBÍČEK Josef" display="https://www.cgf.cz/cz/turnaje/turnaje-vyhledavani/turnaj/vysledkova-listina-hrace?id=960529234&amp;categoryId=960529251&amp;golferId=45886030" xr:uid="{9B0D3D71-2BAC-4375-934C-56B9F582C3AD}"/>
    <hyperlink ref="B3" r:id="rId2" tooltip="CHOVANEC Jozef" display="https://www.cgf.cz/cz/turnaje/turnaje-vyhledavani/turnaj/vysledkova-listina-hrace?id=960529234&amp;categoryId=960529251&amp;golferId=298947202" xr:uid="{D4998B68-29D3-42AA-AF9F-A7B7402F10D1}"/>
    <hyperlink ref="B4" r:id="rId3" tooltip="KOLBEK Martin" display="https://www.cgf.cz/cz/turnaje/turnaje-vyhledavani/turnaj/vysledkova-listina-hrace?id=960529234&amp;categoryId=960529251&amp;golferId=296239582" xr:uid="{015E43DA-4562-4817-BCFB-AA80B95FE8BC}"/>
    <hyperlink ref="B5" r:id="rId4" tooltip="ZAPOTIL Zbyněk" display="https://www.cgf.cz/cz/turnaje/turnaje-vyhledavani/turnaj/vysledkova-listina-hrace?id=960529234&amp;categoryId=960529251&amp;golferId=63584174" xr:uid="{3BAE2893-AEDA-431A-AD8E-FE4530530ADC}"/>
    <hyperlink ref="B6" r:id="rId5" tooltip="NOVÝ Robert" display="https://www.cgf.cz/cz/turnaje/turnaje-vyhledavani/turnaj/vysledkova-listina-hrace?id=960529234&amp;categoryId=960529251&amp;golferId=46155187" xr:uid="{A1CE392E-B0AE-4B65-A7E6-281335E351FA}"/>
    <hyperlink ref="B7" r:id="rId6" tooltip="REZEK Jan" display="https://www.cgf.cz/cz/turnaje/turnaje-vyhledavani/turnaj/vysledkova-listina-hrace?id=960529234&amp;categoryId=960529251&amp;golferId=300802820" xr:uid="{475F85FF-41E4-48F1-9446-9210F015F97B}"/>
    <hyperlink ref="B8" r:id="rId7" tooltip="ČUS Martin" display="https://www.cgf.cz/cz/turnaje/turnaje-vyhledavani/turnaj/vysledkova-listina-hrace?id=960529234&amp;categoryId=960529251&amp;golferId=662118803" xr:uid="{30EAB22F-3AAA-4567-B985-AA3F8FC8169B}"/>
    <hyperlink ref="B9" r:id="rId8" tooltip="STEHLÍK Jan" display="https://www.cgf.cz/cz/turnaje/turnaje-vyhledavani/turnaj/vysledkova-listina-hrace?id=960529234&amp;categoryId=960529251&amp;golferId=686840812" xr:uid="{5A497154-29D8-42B1-A59F-9659483CD262}"/>
    <hyperlink ref="B10" r:id="rId9" tooltip="URBAN Vladimír" display="https://www.cgf.cz/cz/turnaje/turnaje-vyhledavani/turnaj/vysledkova-listina-hrace?id=960529234&amp;categoryId=960529251&amp;golferId=457355288" xr:uid="{F2DC2CA6-B374-44D3-9C33-32A49781B255}"/>
    <hyperlink ref="B11" r:id="rId10" tooltip="JIRKAL Petr" display="https://www.cgf.cz/cz/turnaje/turnaje-vyhledavani/turnaj/vysledkova-listina-hrace?id=960529234&amp;categoryId=960529251&amp;golferId=14675441" xr:uid="{0C17B498-4CC1-40B4-9809-9A9584151C48}"/>
    <hyperlink ref="B12" r:id="rId11" tooltip="NGUYEN Ladislav" display="https://www.cgf.cz/cz/turnaje/turnaje-vyhledavani/turnaj/vysledkova-listina-hrace?id=960529234&amp;categoryId=960529251&amp;golferId=648566856" xr:uid="{DB93AA16-DFBB-462C-BE3C-D6957AF32310}"/>
    <hyperlink ref="B13" r:id="rId12" tooltip="KROUPA Josef" display="https://www.cgf.cz/cz/turnaje/turnaje-vyhledavani/turnaj/vysledkova-listina-hrace?id=960529234&amp;categoryId=960529251&amp;golferId=450104451" xr:uid="{9CF7D67C-9A7A-4E1B-8EDE-9338AEA7CA80}"/>
    <hyperlink ref="B14" r:id="rId13" tooltip="SOJKA Pavel" display="https://www.cgf.cz/cz/turnaje/turnaje-vyhledavani/turnaj/vysledkova-listina-hrace?id=960529234&amp;categoryId=960529251&amp;golferId=34406910" xr:uid="{CE80FA0A-1DE5-4C8D-8F19-BAD7D54B4C9E}"/>
    <hyperlink ref="B15" r:id="rId14" tooltip="CHRPA Josef" display="https://www.cgf.cz/cz/turnaje/turnaje-vyhledavani/turnaj/vysledkova-listina-hrace?id=960529234&amp;categoryId=960529251&amp;golferId=65298718" xr:uid="{6AAE0D68-30C6-4E14-91B1-C7EA6FF5B7F7}"/>
    <hyperlink ref="B16" r:id="rId15" tooltip="KIRBL Tomáš" display="https://www.cgf.cz/cz/turnaje/turnaje-vyhledavani/turnaj/vysledkova-listina-hrace?id=960529234&amp;categoryId=960529251&amp;golferId=15949894" xr:uid="{D9AC278B-1AF6-4BCA-8652-BC346935F229}"/>
    <hyperlink ref="B17" r:id="rId16" tooltip="MATOUŠEK Martin" display="https://www.cgf.cz/cz/turnaje/turnaje-vyhledavani/turnaj/vysledkova-listina-hrace?id=960529234&amp;categoryId=960529251&amp;golferId=48194648" xr:uid="{4D35664E-F85A-4150-9938-D3176B785E27}"/>
    <hyperlink ref="B18" r:id="rId17" tooltip="NOVÝ Stanislav" display="https://www.cgf.cz/cz/turnaje/turnaje-vyhledavani/turnaj/vysledkova-listina-hrace?id=960529234&amp;categoryId=960529251&amp;golferId=306286165" xr:uid="{6A15CD3D-4AE0-492B-8580-B8B24FFCE648}"/>
    <hyperlink ref="B19" r:id="rId18" tooltip="SÁGNER Milan" display="https://www.cgf.cz/cz/turnaje/turnaje-vyhledavani/turnaj/vysledkova-listina-hrace?id=960529234&amp;categoryId=960529251&amp;golferId=45856450" xr:uid="{06771942-A418-451C-9305-B95EAB1C25FF}"/>
    <hyperlink ref="B20" r:id="rId19" tooltip="NAMURA Raid" display="https://www.cgf.cz/cz/turnaje/turnaje-vyhledavani/turnaj/vysledkova-listina-hrace?id=960529234&amp;categoryId=960529251&amp;golferId=80086804" xr:uid="{8D41A912-0582-46B9-892F-3EF389999BD5}"/>
    <hyperlink ref="B21" r:id="rId20" tooltip="KAPOUN Roman" display="https://www.cgf.cz/cz/turnaje/turnaje-vyhledavani/turnaj/vysledkova-listina-hrace?id=960529234&amp;categoryId=960529251&amp;golferId=35415102" xr:uid="{03AC681C-4727-4730-86AB-C7E7A9A858C6}"/>
    <hyperlink ref="B22" r:id="rId21" tooltip="HRALA Jiří" display="https://www.cgf.cz/cz/turnaje/turnaje-vyhledavani/turnaj/vysledkova-listina-hrace?id=960529234&amp;categoryId=960529251&amp;golferId=13909619" xr:uid="{28B0DBF2-7EAA-4150-9883-49047CEF41F2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118-74E1-4A44-A6EF-ED3CF020F4D7}">
  <dimension ref="A1:J33"/>
  <sheetViews>
    <sheetView workbookViewId="0">
      <selection activeCell="D37" sqref="D37"/>
    </sheetView>
  </sheetViews>
  <sheetFormatPr defaultColWidth="40.42578125" defaultRowHeight="12.75" x14ac:dyDescent="0.2"/>
  <cols>
    <col min="1" max="1" width="9.42578125" style="1" bestFit="1" customWidth="1"/>
    <col min="2" max="2" width="19.140625" style="1" bestFit="1" customWidth="1"/>
    <col min="3" max="3" width="10.5703125" style="1" bestFit="1" customWidth="1"/>
    <col min="4" max="4" width="18" style="1" bestFit="1" customWidth="1"/>
    <col min="5" max="5" width="7" style="1" bestFit="1" customWidth="1"/>
    <col min="6" max="6" width="18.7109375" style="1" bestFit="1" customWidth="1"/>
    <col min="7" max="7" width="8.42578125" style="1" bestFit="1" customWidth="1"/>
    <col min="8" max="8" width="10.85546875" style="1" bestFit="1" customWidth="1"/>
    <col min="9" max="9" width="6" style="1" bestFit="1" customWidth="1"/>
    <col min="10" max="10" width="5.5703125" style="1" bestFit="1" customWidth="1"/>
    <col min="11" max="16384" width="40.42578125" style="1"/>
  </cols>
  <sheetData>
    <row r="1" spans="1:10" ht="13.5" thickBot="1" x14ac:dyDescent="0.25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</row>
    <row r="2" spans="1:10" ht="14.25" thickTop="1" thickBot="1" x14ac:dyDescent="0.25">
      <c r="A2" s="61">
        <v>1</v>
      </c>
      <c r="B2" s="59" t="s">
        <v>48</v>
      </c>
      <c r="C2" s="61" t="s">
        <v>49</v>
      </c>
      <c r="D2" s="61">
        <v>5102017</v>
      </c>
      <c r="E2" s="62">
        <v>5</v>
      </c>
      <c r="F2" s="61" t="s">
        <v>245</v>
      </c>
      <c r="G2" s="61">
        <v>31</v>
      </c>
      <c r="H2" s="62">
        <v>5.0999999999999996</v>
      </c>
      <c r="I2" s="1">
        <v>37</v>
      </c>
    </row>
    <row r="3" spans="1:10" ht="14.25" thickTop="1" thickBot="1" x14ac:dyDescent="0.25">
      <c r="A3" s="63">
        <v>2</v>
      </c>
      <c r="B3" s="60" t="s">
        <v>187</v>
      </c>
      <c r="C3" s="63" t="s">
        <v>6</v>
      </c>
      <c r="D3" s="63">
        <v>11100387</v>
      </c>
      <c r="E3" s="64">
        <v>24.7</v>
      </c>
      <c r="F3" s="63" t="s">
        <v>246</v>
      </c>
      <c r="G3" s="63">
        <v>27</v>
      </c>
      <c r="H3" s="64">
        <v>20.5</v>
      </c>
      <c r="I3" s="1">
        <v>56</v>
      </c>
      <c r="J3" s="1">
        <v>30</v>
      </c>
    </row>
    <row r="4" spans="1:10" ht="14.25" thickTop="1" thickBot="1" x14ac:dyDescent="0.25">
      <c r="A4" s="63">
        <v>3</v>
      </c>
      <c r="B4" s="60" t="s">
        <v>7</v>
      </c>
      <c r="C4" s="63" t="s">
        <v>8</v>
      </c>
      <c r="D4" s="63">
        <v>19600060</v>
      </c>
      <c r="E4" s="64">
        <v>12.4</v>
      </c>
      <c r="F4" s="63" t="s">
        <v>247</v>
      </c>
      <c r="G4" s="63">
        <v>24</v>
      </c>
      <c r="H4" s="64">
        <v>11.9</v>
      </c>
      <c r="I4" s="1">
        <v>40</v>
      </c>
      <c r="J4" s="1">
        <v>30</v>
      </c>
    </row>
    <row r="5" spans="1:10" ht="14.25" thickTop="1" thickBot="1" x14ac:dyDescent="0.25">
      <c r="A5" s="63">
        <v>4</v>
      </c>
      <c r="B5" s="60" t="s">
        <v>248</v>
      </c>
      <c r="C5" s="63" t="s">
        <v>249</v>
      </c>
      <c r="D5" s="63">
        <v>5600255</v>
      </c>
      <c r="E5" s="64">
        <v>12.7</v>
      </c>
      <c r="F5" s="63" t="s">
        <v>250</v>
      </c>
      <c r="G5" s="63">
        <v>21</v>
      </c>
      <c r="H5" s="64">
        <v>12.4</v>
      </c>
      <c r="I5" s="1">
        <v>37</v>
      </c>
      <c r="J5" s="1">
        <v>10</v>
      </c>
    </row>
    <row r="6" spans="1:10" ht="14.25" thickTop="1" thickBot="1" x14ac:dyDescent="0.25">
      <c r="A6" s="63">
        <v>5</v>
      </c>
      <c r="B6" s="60" t="s">
        <v>3</v>
      </c>
      <c r="C6" s="63" t="s">
        <v>2</v>
      </c>
      <c r="D6" s="63">
        <v>15400297</v>
      </c>
      <c r="E6" s="64">
        <v>12.4</v>
      </c>
      <c r="F6" s="63" t="s">
        <v>251</v>
      </c>
      <c r="G6" s="63">
        <v>21</v>
      </c>
      <c r="H6" s="64">
        <v>12.4</v>
      </c>
      <c r="I6" s="1">
        <v>35</v>
      </c>
    </row>
    <row r="7" spans="1:10" ht="14.25" thickTop="1" thickBot="1" x14ac:dyDescent="0.25">
      <c r="A7" s="63">
        <v>6</v>
      </c>
      <c r="B7" s="60" t="s">
        <v>252</v>
      </c>
      <c r="C7" s="63" t="s">
        <v>4</v>
      </c>
      <c r="D7" s="63">
        <v>9805285</v>
      </c>
      <c r="E7" s="64">
        <v>18.600000000000001</v>
      </c>
      <c r="F7" s="63" t="s">
        <v>253</v>
      </c>
      <c r="G7" s="63">
        <v>21</v>
      </c>
      <c r="H7" s="64">
        <v>17.7</v>
      </c>
      <c r="I7" s="1">
        <v>44</v>
      </c>
      <c r="J7" s="1">
        <v>20</v>
      </c>
    </row>
    <row r="8" spans="1:10" ht="14.25" thickTop="1" thickBot="1" x14ac:dyDescent="0.25">
      <c r="A8" s="63">
        <v>7</v>
      </c>
      <c r="B8" s="60" t="s">
        <v>254</v>
      </c>
      <c r="C8" s="63" t="s">
        <v>255</v>
      </c>
      <c r="D8" s="63">
        <v>12600944</v>
      </c>
      <c r="E8" s="64">
        <v>18.399999999999999</v>
      </c>
      <c r="F8" s="63" t="s">
        <v>256</v>
      </c>
      <c r="G8" s="63">
        <v>20</v>
      </c>
      <c r="H8" s="64">
        <v>17.399999999999999</v>
      </c>
      <c r="I8" s="1">
        <v>41</v>
      </c>
      <c r="J8" s="1">
        <v>10</v>
      </c>
    </row>
    <row r="9" spans="1:10" ht="14.25" thickTop="1" thickBot="1" x14ac:dyDescent="0.25">
      <c r="A9" s="63">
        <v>8</v>
      </c>
      <c r="B9" s="60" t="s">
        <v>257</v>
      </c>
      <c r="C9" s="63" t="s">
        <v>258</v>
      </c>
      <c r="D9" s="63">
        <v>9200645</v>
      </c>
      <c r="E9" s="64">
        <v>5.9</v>
      </c>
      <c r="F9" s="63" t="s">
        <v>259</v>
      </c>
      <c r="G9" s="63">
        <v>20</v>
      </c>
      <c r="H9" s="64">
        <v>5.9</v>
      </c>
      <c r="I9" s="1">
        <v>28</v>
      </c>
    </row>
    <row r="10" spans="1:10" ht="14.25" thickTop="1" thickBot="1" x14ac:dyDescent="0.25">
      <c r="A10" s="63">
        <v>9</v>
      </c>
      <c r="B10" s="60" t="s">
        <v>260</v>
      </c>
      <c r="C10" s="63" t="s">
        <v>11</v>
      </c>
      <c r="D10" s="63">
        <v>5000947</v>
      </c>
      <c r="E10" s="64">
        <v>12.6</v>
      </c>
      <c r="F10" s="63" t="s">
        <v>261</v>
      </c>
      <c r="G10" s="63">
        <v>20</v>
      </c>
      <c r="H10" s="64">
        <v>12.6</v>
      </c>
      <c r="I10" s="1">
        <v>35</v>
      </c>
    </row>
    <row r="11" spans="1:10" ht="14.25" thickTop="1" thickBot="1" x14ac:dyDescent="0.25">
      <c r="A11" s="63">
        <v>10</v>
      </c>
      <c r="B11" s="60" t="s">
        <v>262</v>
      </c>
      <c r="C11" s="63" t="s">
        <v>249</v>
      </c>
      <c r="D11" s="63">
        <v>5600249</v>
      </c>
      <c r="E11" s="64">
        <v>11.6</v>
      </c>
      <c r="F11" s="63" t="s">
        <v>263</v>
      </c>
      <c r="G11" s="63">
        <v>19</v>
      </c>
      <c r="H11" s="64">
        <v>11.6</v>
      </c>
      <c r="I11" s="1">
        <v>33</v>
      </c>
    </row>
    <row r="12" spans="1:10" ht="14.25" thickTop="1" thickBot="1" x14ac:dyDescent="0.25">
      <c r="A12" s="63">
        <v>11</v>
      </c>
      <c r="B12" s="60" t="s">
        <v>42</v>
      </c>
      <c r="C12" s="63" t="s">
        <v>26</v>
      </c>
      <c r="D12" s="63">
        <v>20500291</v>
      </c>
      <c r="E12" s="64">
        <v>13.1</v>
      </c>
      <c r="F12" s="63" t="s">
        <v>264</v>
      </c>
      <c r="G12" s="63">
        <v>18</v>
      </c>
      <c r="H12" s="64">
        <v>13</v>
      </c>
      <c r="I12" s="1">
        <v>35</v>
      </c>
    </row>
    <row r="13" spans="1:10" ht="14.25" thickTop="1" thickBot="1" x14ac:dyDescent="0.25">
      <c r="A13" s="63">
        <v>12</v>
      </c>
      <c r="B13" s="60" t="s">
        <v>265</v>
      </c>
      <c r="C13" s="63" t="s">
        <v>12</v>
      </c>
      <c r="D13" s="63">
        <v>7803443</v>
      </c>
      <c r="E13" s="64">
        <v>19.5</v>
      </c>
      <c r="F13" s="63" t="s">
        <v>266</v>
      </c>
      <c r="G13" s="63">
        <v>17</v>
      </c>
      <c r="H13" s="64">
        <v>19</v>
      </c>
      <c r="I13" s="1">
        <v>39</v>
      </c>
    </row>
    <row r="14" spans="1:10" ht="14.25" thickTop="1" thickBot="1" x14ac:dyDescent="0.25">
      <c r="A14" s="63">
        <v>13</v>
      </c>
      <c r="B14" s="60" t="s">
        <v>201</v>
      </c>
      <c r="C14" s="63" t="s">
        <v>54</v>
      </c>
      <c r="D14" s="63">
        <v>16300841</v>
      </c>
      <c r="E14" s="64">
        <v>15.8</v>
      </c>
      <c r="F14" s="63" t="s">
        <v>267</v>
      </c>
      <c r="G14" s="63">
        <v>16</v>
      </c>
      <c r="H14" s="64">
        <v>15.8</v>
      </c>
      <c r="I14" s="1">
        <v>33</v>
      </c>
    </row>
    <row r="15" spans="1:10" ht="14.25" thickTop="1" thickBot="1" x14ac:dyDescent="0.25">
      <c r="A15" s="63">
        <v>14</v>
      </c>
      <c r="B15" s="60" t="s">
        <v>142</v>
      </c>
      <c r="C15" s="63" t="s">
        <v>26</v>
      </c>
      <c r="D15" s="63">
        <v>20500187</v>
      </c>
      <c r="E15" s="64">
        <v>13.4</v>
      </c>
      <c r="F15" s="63" t="s">
        <v>268</v>
      </c>
      <c r="G15" s="63">
        <v>15</v>
      </c>
      <c r="H15" s="64">
        <v>14.1</v>
      </c>
      <c r="I15" s="1">
        <v>29</v>
      </c>
    </row>
    <row r="16" spans="1:10" ht="14.25" thickTop="1" thickBot="1" x14ac:dyDescent="0.25">
      <c r="A16" s="63">
        <v>15</v>
      </c>
      <c r="B16" s="60" t="s">
        <v>16</v>
      </c>
      <c r="C16" s="63" t="s">
        <v>6</v>
      </c>
      <c r="D16" s="63">
        <v>11102725</v>
      </c>
      <c r="E16" s="64">
        <v>18.3</v>
      </c>
      <c r="F16" s="63" t="s">
        <v>269</v>
      </c>
      <c r="G16" s="63">
        <v>15</v>
      </c>
      <c r="H16" s="64">
        <v>18</v>
      </c>
      <c r="I16" s="1">
        <v>37</v>
      </c>
    </row>
    <row r="17" spans="1:10" ht="14.25" thickTop="1" thickBot="1" x14ac:dyDescent="0.25">
      <c r="A17" s="63">
        <v>16</v>
      </c>
      <c r="B17" s="60" t="s">
        <v>270</v>
      </c>
      <c r="C17" s="63" t="s">
        <v>4</v>
      </c>
      <c r="D17" s="63">
        <v>9803979</v>
      </c>
      <c r="E17" s="64">
        <v>12.3</v>
      </c>
      <c r="F17" s="63" t="s">
        <v>271</v>
      </c>
      <c r="G17" s="63">
        <v>15</v>
      </c>
      <c r="H17" s="64">
        <v>12.7</v>
      </c>
      <c r="I17" s="1">
        <v>28</v>
      </c>
    </row>
    <row r="18" spans="1:10" ht="14.25" thickTop="1" thickBot="1" x14ac:dyDescent="0.25">
      <c r="A18" s="63">
        <v>17</v>
      </c>
      <c r="B18" s="60" t="s">
        <v>93</v>
      </c>
      <c r="C18" s="63" t="s">
        <v>4</v>
      </c>
      <c r="D18" s="63">
        <v>9807578</v>
      </c>
      <c r="E18" s="64">
        <v>16.899999999999999</v>
      </c>
      <c r="F18" s="63" t="s">
        <v>272</v>
      </c>
      <c r="G18" s="63">
        <v>14</v>
      </c>
      <c r="H18" s="64">
        <v>16.899999999999999</v>
      </c>
      <c r="I18" s="1">
        <v>33</v>
      </c>
    </row>
    <row r="19" spans="1:10" ht="14.25" thickTop="1" thickBot="1" x14ac:dyDescent="0.25">
      <c r="A19" s="63">
        <v>18</v>
      </c>
      <c r="B19" s="60" t="s">
        <v>193</v>
      </c>
      <c r="C19" s="63" t="s">
        <v>4</v>
      </c>
      <c r="D19" s="63">
        <v>9805685</v>
      </c>
      <c r="E19" s="64">
        <v>19</v>
      </c>
      <c r="F19" s="63" t="s">
        <v>273</v>
      </c>
      <c r="G19" s="63">
        <v>14</v>
      </c>
      <c r="H19" s="64">
        <v>18.7</v>
      </c>
      <c r="I19" s="1">
        <v>36</v>
      </c>
    </row>
    <row r="20" spans="1:10" ht="14.25" thickTop="1" thickBot="1" x14ac:dyDescent="0.25">
      <c r="A20" s="63">
        <v>19</v>
      </c>
      <c r="B20" s="60" t="s">
        <v>274</v>
      </c>
      <c r="C20" s="63" t="s">
        <v>4</v>
      </c>
      <c r="D20" s="63">
        <v>9803005</v>
      </c>
      <c r="E20" s="64">
        <v>16.600000000000001</v>
      </c>
      <c r="F20" s="63" t="s">
        <v>275</v>
      </c>
      <c r="G20" s="63">
        <v>14</v>
      </c>
      <c r="H20" s="64">
        <v>16.600000000000001</v>
      </c>
      <c r="I20" s="1">
        <v>32</v>
      </c>
    </row>
    <row r="21" spans="1:10" ht="14.25" thickTop="1" thickBot="1" x14ac:dyDescent="0.25">
      <c r="A21" s="63">
        <v>20</v>
      </c>
      <c r="B21" s="60" t="s">
        <v>58</v>
      </c>
      <c r="C21" s="63" t="s">
        <v>0</v>
      </c>
      <c r="D21" s="63">
        <v>18000151</v>
      </c>
      <c r="E21" s="64">
        <v>18.2</v>
      </c>
      <c r="F21" s="63" t="s">
        <v>163</v>
      </c>
      <c r="G21" s="63">
        <v>14</v>
      </c>
      <c r="H21" s="64">
        <v>18</v>
      </c>
      <c r="I21" s="1">
        <v>34</v>
      </c>
    </row>
    <row r="22" spans="1:10" ht="14.25" thickTop="1" thickBot="1" x14ac:dyDescent="0.25">
      <c r="A22" s="63">
        <v>21</v>
      </c>
      <c r="B22" s="60" t="s">
        <v>27</v>
      </c>
      <c r="C22" s="63" t="s">
        <v>25</v>
      </c>
      <c r="D22" s="63">
        <v>12201457</v>
      </c>
      <c r="E22" s="64">
        <v>17.899999999999999</v>
      </c>
      <c r="F22" s="63" t="s">
        <v>276</v>
      </c>
      <c r="G22" s="63">
        <v>14</v>
      </c>
      <c r="H22" s="64">
        <v>17.7</v>
      </c>
      <c r="I22" s="1">
        <v>34</v>
      </c>
    </row>
    <row r="23" spans="1:10" ht="14.25" thickTop="1" thickBot="1" x14ac:dyDescent="0.25">
      <c r="A23" s="63">
        <v>22</v>
      </c>
      <c r="B23" s="60" t="s">
        <v>55</v>
      </c>
      <c r="C23" s="63" t="s">
        <v>56</v>
      </c>
      <c r="D23" s="63">
        <v>6700728</v>
      </c>
      <c r="E23" s="64">
        <v>15.3</v>
      </c>
      <c r="F23" s="63" t="s">
        <v>277</v>
      </c>
      <c r="G23" s="63">
        <v>13</v>
      </c>
      <c r="H23" s="64">
        <v>15.3</v>
      </c>
      <c r="I23" s="1">
        <v>30</v>
      </c>
    </row>
    <row r="24" spans="1:10" ht="14.25" thickTop="1" thickBot="1" x14ac:dyDescent="0.25">
      <c r="A24" s="63">
        <v>23</v>
      </c>
      <c r="B24" s="60" t="s">
        <v>29</v>
      </c>
      <c r="C24" s="63" t="s">
        <v>25</v>
      </c>
      <c r="D24" s="63">
        <v>12201010</v>
      </c>
      <c r="E24" s="64">
        <v>15.4</v>
      </c>
      <c r="F24" s="63" t="s">
        <v>278</v>
      </c>
      <c r="G24" s="63">
        <v>13</v>
      </c>
      <c r="H24" s="64">
        <v>15.4</v>
      </c>
      <c r="I24" s="1">
        <v>29</v>
      </c>
    </row>
    <row r="25" spans="1:10" ht="14.25" thickTop="1" thickBot="1" x14ac:dyDescent="0.25">
      <c r="A25" s="63">
        <v>24</v>
      </c>
      <c r="B25" s="60" t="s">
        <v>129</v>
      </c>
      <c r="C25" s="63" t="s">
        <v>5</v>
      </c>
      <c r="D25" s="63">
        <v>16400033</v>
      </c>
      <c r="E25" s="64">
        <v>15.7</v>
      </c>
      <c r="F25" s="63" t="s">
        <v>279</v>
      </c>
      <c r="G25" s="63">
        <v>13</v>
      </c>
      <c r="H25" s="64">
        <v>15.7</v>
      </c>
      <c r="I25" s="1">
        <v>31</v>
      </c>
    </row>
    <row r="26" spans="1:10" ht="14.25" thickTop="1" thickBot="1" x14ac:dyDescent="0.25">
      <c r="A26" s="63">
        <v>25</v>
      </c>
      <c r="B26" s="60" t="s">
        <v>280</v>
      </c>
      <c r="C26" s="63" t="s">
        <v>43</v>
      </c>
      <c r="D26" s="63">
        <v>301661</v>
      </c>
      <c r="E26" s="64">
        <v>19.7</v>
      </c>
      <c r="F26" s="63" t="s">
        <v>281</v>
      </c>
      <c r="G26" s="63">
        <v>13</v>
      </c>
      <c r="H26" s="64">
        <v>19.600000000000001</v>
      </c>
      <c r="I26" s="1">
        <v>34</v>
      </c>
    </row>
    <row r="27" spans="1:10" ht="14.25" thickTop="1" thickBot="1" x14ac:dyDescent="0.25">
      <c r="A27" s="63">
        <v>26</v>
      </c>
      <c r="B27" s="60" t="s">
        <v>282</v>
      </c>
      <c r="C27" s="63" t="s">
        <v>4</v>
      </c>
      <c r="D27" s="63">
        <v>9809792</v>
      </c>
      <c r="E27" s="64">
        <v>14.2</v>
      </c>
      <c r="F27" s="63" t="s">
        <v>283</v>
      </c>
      <c r="G27" s="63">
        <v>9</v>
      </c>
      <c r="H27" s="64">
        <v>14.2</v>
      </c>
      <c r="I27" s="1">
        <v>21</v>
      </c>
    </row>
    <row r="28" spans="1:10" ht="14.25" thickTop="1" thickBot="1" x14ac:dyDescent="0.25">
      <c r="A28" s="63">
        <v>27</v>
      </c>
      <c r="B28" s="60" t="s">
        <v>162</v>
      </c>
      <c r="C28" s="63" t="s">
        <v>26</v>
      </c>
      <c r="D28" s="63">
        <v>20500400</v>
      </c>
      <c r="E28" s="64">
        <v>19.600000000000001</v>
      </c>
      <c r="F28" s="63" t="s">
        <v>284</v>
      </c>
      <c r="G28" s="63">
        <v>9</v>
      </c>
      <c r="H28" s="64">
        <v>19.600000000000001</v>
      </c>
      <c r="I28" s="1">
        <v>30</v>
      </c>
    </row>
    <row r="29" spans="1:10" ht="14.25" thickTop="1" thickBot="1" x14ac:dyDescent="0.25">
      <c r="A29" s="63">
        <v>28</v>
      </c>
      <c r="B29" s="60" t="s">
        <v>59</v>
      </c>
      <c r="C29" s="63" t="s">
        <v>4</v>
      </c>
      <c r="D29" s="63">
        <v>9807236</v>
      </c>
      <c r="E29" s="64">
        <v>22.4</v>
      </c>
      <c r="F29" s="63" t="s">
        <v>285</v>
      </c>
      <c r="G29" s="63">
        <v>8</v>
      </c>
      <c r="H29" s="64">
        <v>22.4</v>
      </c>
      <c r="I29" s="1">
        <v>29</v>
      </c>
    </row>
    <row r="30" spans="1:10" ht="14.25" thickTop="1" thickBot="1" x14ac:dyDescent="0.25">
      <c r="A30" s="63">
        <v>29</v>
      </c>
      <c r="B30" s="60" t="s">
        <v>28</v>
      </c>
      <c r="C30" s="63" t="s">
        <v>4</v>
      </c>
      <c r="D30" s="63">
        <v>9804943</v>
      </c>
      <c r="E30" s="64">
        <v>22.3</v>
      </c>
      <c r="F30" s="63" t="s">
        <v>286</v>
      </c>
      <c r="G30" s="63">
        <v>6</v>
      </c>
      <c r="H30" s="64">
        <v>22.3</v>
      </c>
      <c r="I30" s="1">
        <v>29</v>
      </c>
    </row>
    <row r="31" spans="1:10" ht="14.25" thickTop="1" thickBot="1" x14ac:dyDescent="0.25">
      <c r="A31" s="63">
        <v>30</v>
      </c>
      <c r="B31" s="60" t="s">
        <v>242</v>
      </c>
      <c r="C31" s="63" t="s">
        <v>12</v>
      </c>
      <c r="D31" s="63">
        <v>7801545</v>
      </c>
      <c r="E31" s="64">
        <v>35.5</v>
      </c>
      <c r="F31" s="63" t="s">
        <v>287</v>
      </c>
      <c r="G31" s="63">
        <v>2</v>
      </c>
      <c r="H31" s="64">
        <v>35.200000000000003</v>
      </c>
      <c r="I31" s="1">
        <v>38</v>
      </c>
      <c r="J31" s="1">
        <v>30</v>
      </c>
    </row>
    <row r="32" spans="1:10" ht="14.25" thickTop="1" thickBot="1" x14ac:dyDescent="0.25">
      <c r="A32" s="63">
        <v>31</v>
      </c>
      <c r="B32" s="60" t="s">
        <v>127</v>
      </c>
      <c r="C32" s="63" t="s">
        <v>24</v>
      </c>
      <c r="D32" s="63">
        <v>4401083</v>
      </c>
      <c r="E32" s="64">
        <v>12.7</v>
      </c>
      <c r="F32" s="63" t="s">
        <v>30</v>
      </c>
      <c r="G32" s="63" t="s">
        <v>31</v>
      </c>
      <c r="H32" s="64">
        <v>12.7</v>
      </c>
    </row>
    <row r="33" ht="13.5" thickTop="1" x14ac:dyDescent="0.2"/>
  </sheetData>
  <hyperlinks>
    <hyperlink ref="B2" r:id="rId1" tooltip="CHOVANEC Jozef" display="https://www.cgf.cz/cz/turnaje/turnaje-vyhledavani/turnaj/vysledkova-listina-hrace?id=977216836&amp;categoryId=977216845&amp;golferId=298947202" xr:uid="{D4359A9E-F515-4D41-886E-4C75C602B8FD}"/>
    <hyperlink ref="B3" r:id="rId2" tooltip="CHRPA Josef" display="https://www.cgf.cz/cz/turnaje/turnaje-vyhledavani/turnaj/vysledkova-listina-hrace?id=977216836&amp;categoryId=977216845&amp;golferId=65298718" xr:uid="{0CE09084-D024-43D3-BC87-3A7AE5F1DF4A}"/>
    <hyperlink ref="B4" r:id="rId3" tooltip="SLUNEČKO Jiří" display="https://www.cgf.cz/cz/turnaje/turnaje-vyhledavani/turnaj/vysledkova-listina-hrace?id=977216836&amp;categoryId=977216845&amp;golferId=354695866" xr:uid="{A239F272-FF82-4644-A330-7014696D0993}"/>
    <hyperlink ref="B5" r:id="rId4" tooltip="SVĚRÁK Václav" display="https://www.cgf.cz/cz/turnaje/turnaje-vyhledavani/turnaj/vysledkova-listina-hrace?id=977216836&amp;categoryId=977216845&amp;golferId=43404742" xr:uid="{0EAF2C62-C74B-4836-946A-2EE62FD822FC}"/>
    <hyperlink ref="B6" r:id="rId5" tooltip="ZAPOTIL Zbyněk" display="https://www.cgf.cz/cz/turnaje/turnaje-vyhledavani/turnaj/vysledkova-listina-hrace?id=977216836&amp;categoryId=977216845&amp;golferId=63584174" xr:uid="{90290A84-5196-4AF9-86BA-D70D269BED46}"/>
    <hyperlink ref="B7" r:id="rId6" tooltip="VRŠECKÝ Aleš" display="https://www.cgf.cz/cz/turnaje/turnaje-vyhledavani/turnaj/vysledkova-listina-hrace?id=977216836&amp;categoryId=977216845&amp;golferId=411430585" xr:uid="{9D38AB78-3495-4693-9CA9-26E1E3C92AB6}"/>
    <hyperlink ref="B8" r:id="rId7" tooltip="HRDLIČKA Petr" display="https://www.cgf.cz/cz/turnaje/turnaje-vyhledavani/turnaj/vysledkova-listina-hrace?id=977216836&amp;categoryId=977216845&amp;golferId=332671353" xr:uid="{F340BEB6-BD6E-4ACB-8E89-C183AF01A8EE}"/>
    <hyperlink ref="B9" r:id="rId8" tooltip="MCKENZIE Grant" display="https://www.cgf.cz/cz/turnaje/turnaje-vyhledavani/turnaj/vysledkova-listina-hrace?id=977216836&amp;categoryId=977216845&amp;golferId=414316278" xr:uid="{42111693-535E-4EF9-A383-3E43B30BC60B}"/>
    <hyperlink ref="B10" r:id="rId9" tooltip="ŠENFELD Ivo" display="https://www.cgf.cz/cz/turnaje/turnaje-vyhledavani/turnaj/vysledkova-listina-hrace?id=977216836&amp;categoryId=977216845&amp;golferId=78864082" xr:uid="{B37D7B80-FE39-414E-B117-4487AD3979DE}"/>
    <hyperlink ref="B11" r:id="rId10" tooltip="ZELENKA Jiří" display="https://www.cgf.cz/cz/turnaje/turnaje-vyhledavani/turnaj/vysledkova-listina-hrace?id=977216836&amp;categoryId=977216845&amp;golferId=63742433" xr:uid="{2CB7FE1C-31A2-4409-A4BD-7F18F00BD1EE}"/>
    <hyperlink ref="B12" r:id="rId11" tooltip="MUŽÁTKO Radek" display="https://www.cgf.cz/cz/turnaje/turnaje-vyhledavani/turnaj/vysledkova-listina-hrace?id=977216836&amp;categoryId=977216845&amp;golferId=358709693" xr:uid="{EFE336AB-A557-40CD-8259-CEA94C6D3D40}"/>
    <hyperlink ref="B13" r:id="rId12" tooltip="LOUDA Petr" display="https://www.cgf.cz/cz/turnaje/turnaje-vyhledavani/turnaj/vysledkova-listina-hrace?id=977216836&amp;categoryId=977216845&amp;golferId=251554928" xr:uid="{98A310E1-5C9A-4F93-A0AC-51688DEB1043}"/>
    <hyperlink ref="B14" r:id="rId13" tooltip="SOJKA Pavel" display="https://www.cgf.cz/cz/turnaje/turnaje-vyhledavani/turnaj/vysledkova-listina-hrace?id=977216836&amp;categoryId=977216845&amp;golferId=34406910" xr:uid="{198E08BC-45C3-4BE5-824E-5D00698DB708}"/>
    <hyperlink ref="B15" r:id="rId14" tooltip="PETRŽILKA Jiří" display="https://www.cgf.cz/cz/turnaje/turnaje-vyhledavani/turnaj/vysledkova-listina-hrace?id=977216836&amp;categoryId=977216845&amp;golferId=301852333" xr:uid="{3385E431-1906-4102-B529-D8E10A7EF084}"/>
    <hyperlink ref="B16" r:id="rId15" tooltip="ZADÁK Roman" display="https://www.cgf.cz/cz/turnaje/turnaje-vyhledavani/turnaj/vysledkova-listina-hrace?id=977216836&amp;categoryId=977216845&amp;golferId=367707855" xr:uid="{CAE3DF0D-7AA6-4F6D-8858-600D9015D36A}"/>
    <hyperlink ref="B17" r:id="rId16" tooltip="KŘIVOHLAVÝ Karel" display="https://www.cgf.cz/cz/turnaje/turnaje-vyhledavani/turnaj/vysledkova-listina-hrace?id=977216836&amp;categoryId=977216845&amp;golferId=417917564" xr:uid="{E858D438-A2DF-44C8-B512-BF5650D55835}"/>
    <hyperlink ref="B18" r:id="rId17" tooltip="NĚMEC Milan" display="https://www.cgf.cz/cz/turnaje/turnaje-vyhledavani/turnaj/vysledkova-listina-hrace?id=977216836&amp;categoryId=977216845&amp;golferId=34610099" xr:uid="{BC96212B-330A-4625-B3E3-A9449380C533}"/>
    <hyperlink ref="B19" r:id="rId18" tooltip="JIRKAL Petr" display="https://www.cgf.cz/cz/turnaje/turnaje-vyhledavani/turnaj/vysledkova-listina-hrace?id=977216836&amp;categoryId=977216845&amp;golferId=14675441" xr:uid="{B782CEE9-DA16-47D0-9C9C-1E7666E187E6}"/>
    <hyperlink ref="B20" r:id="rId19" tooltip="BRANT Petr" display="https://www.cgf.cz/cz/turnaje/turnaje-vyhledavani/turnaj/vysledkova-listina-hrace?id=977216836&amp;categoryId=977216845&amp;golferId=13847704" xr:uid="{26867DBA-B2CF-4813-AB03-55C1C4A7D185}"/>
    <hyperlink ref="B21" r:id="rId20" tooltip="KIRBL Tomáš" display="https://www.cgf.cz/cz/turnaje/turnaje-vyhledavani/turnaj/vysledkova-listina-hrace?id=977216836&amp;categoryId=977216845&amp;golferId=15949894" xr:uid="{691B8EBC-F42B-43CA-9ED9-ECE67D7C48CF}"/>
    <hyperlink ref="B22" r:id="rId21" tooltip="ČUS Martin" display="https://www.cgf.cz/cz/turnaje/turnaje-vyhledavani/turnaj/vysledkova-listina-hrace?id=977216836&amp;categoryId=977216845&amp;golferId=662118803" xr:uid="{AF4375A8-5DCB-456B-8FE4-A83D57970707}"/>
    <hyperlink ref="B23" r:id="rId22" tooltip="KOS Josef" display="https://www.cgf.cz/cz/turnaje/turnaje-vyhledavani/turnaj/vysledkova-listina-hrace?id=977216836&amp;categoryId=977216845&amp;golferId=453483358" xr:uid="{E37D99C7-31E0-4929-B634-3BAD398E60A0}"/>
    <hyperlink ref="B24" r:id="rId23" tooltip="URBAN Vladimír" display="https://www.cgf.cz/cz/turnaje/turnaje-vyhledavani/turnaj/vysledkova-listina-hrace?id=977216836&amp;categoryId=977216845&amp;golferId=457355288" xr:uid="{0C8A8E9E-01F4-467E-9572-4D08E16F0234}"/>
    <hyperlink ref="B25" r:id="rId24" tooltip="HORÁČEK Petr" display="https://www.cgf.cz/cz/turnaje/turnaje-vyhledavani/turnaj/vysledkova-listina-hrace?id=977216836&amp;categoryId=977216845&amp;golferId=31854454" xr:uid="{055D4C1E-70CB-4F4B-B900-616532FDBDF4}"/>
    <hyperlink ref="B26" r:id="rId25" tooltip="JAREŠ Vladimír" display="https://www.cgf.cz/cz/turnaje/turnaje-vyhledavani/turnaj/vysledkova-listina-hrace?id=977216836&amp;categoryId=977216845&amp;golferId=82055726" xr:uid="{A8740D2E-AD92-4138-AC58-D13DBEAB46A5}"/>
    <hyperlink ref="B27" r:id="rId26" tooltip="MELÍŠEK Jan" display="https://www.cgf.cz/cz/turnaje/turnaje-vyhledavani/turnaj/vysledkova-listina-hrace?id=977216836&amp;categoryId=977216845&amp;golferId=22942778" xr:uid="{927D96F3-C8A2-416C-8542-A4116CCC9FCA}"/>
    <hyperlink ref="B28" r:id="rId27" tooltip="PRZYCZKO Miroslav" display="https://www.cgf.cz/cz/turnaje/turnaje-vyhledavani/turnaj/vysledkova-listina-hrace?id=977216836&amp;categoryId=977216845&amp;golferId=338195611" xr:uid="{BF4B5480-DD9F-435E-BFB6-1FAADC738BE3}"/>
    <hyperlink ref="B29" r:id="rId28" tooltip="MARYŠKO Zdeněk" display="https://www.cgf.cz/cz/turnaje/turnaje-vyhledavani/turnaj/vysledkova-listina-hrace?id=977216836&amp;categoryId=977216845&amp;golferId=32500692" xr:uid="{8C37E25F-051C-43D8-BF28-8C52A8D4A829}"/>
    <hyperlink ref="B30" r:id="rId29" tooltip="KROUPA Josef" display="https://www.cgf.cz/cz/turnaje/turnaje-vyhledavani/turnaj/vysledkova-listina-hrace?id=977216836&amp;categoryId=977216845&amp;golferId=450104451" xr:uid="{E5A71473-F37F-4142-977F-6B1F6385A4B3}"/>
    <hyperlink ref="B31" r:id="rId30" tooltip="HRALA Jiří" display="https://www.cgf.cz/cz/turnaje/turnaje-vyhledavani/turnaj/vysledkova-listina-hrace?id=977216836&amp;categoryId=977216845&amp;golferId=13909619" xr:uid="{60992D62-D225-4AC3-BAC0-87F542D9E236}"/>
    <hyperlink ref="B32" r:id="rId31" tooltip="GREGOV Robert" display="https://www.cgf.cz/cz/turnaje/turnaje-vyhledavani/turnaj/vysledkova-listina-hrace?id=977216836&amp;categoryId=977216845&amp;golferId=30570" xr:uid="{687A43C5-6D41-424C-BE82-EFFC4E59BEDA}"/>
  </hyperlinks>
  <pageMargins left="0.7" right="0.7" top="0.78740157499999996" bottom="0.78740157499999996" header="0.3" footer="0.3"/>
  <pageSetup paperSize="9" orientation="portrait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C558-C3B8-488C-A7A9-D79707A5A6D6}">
  <dimension ref="A1:K27"/>
  <sheetViews>
    <sheetView zoomScale="115" zoomScaleNormal="115" workbookViewId="0">
      <pane ySplit="1" topLeftCell="A2" activePane="bottomLeft" state="frozen"/>
      <selection pane="bottomLeft" activeCell="J28" sqref="J28"/>
    </sheetView>
  </sheetViews>
  <sheetFormatPr defaultColWidth="37.85546875" defaultRowHeight="11.25" x14ac:dyDescent="0.2"/>
  <cols>
    <col min="1" max="1" width="6.5703125" style="104" bestFit="1" customWidth="1"/>
    <col min="2" max="2" width="28.7109375" style="104" customWidth="1"/>
    <col min="3" max="3" width="14.42578125" style="104" bestFit="1" customWidth="1"/>
    <col min="4" max="4" width="12.7109375" style="104" bestFit="1" customWidth="1"/>
    <col min="5" max="5" width="6.28515625" style="104" bestFit="1" customWidth="1"/>
    <col min="6" max="6" width="12.28515625" style="104" bestFit="1" customWidth="1"/>
    <col min="7" max="7" width="8.42578125" style="104" customWidth="1"/>
    <col min="8" max="8" width="6.7109375" style="104" bestFit="1" customWidth="1"/>
    <col min="9" max="9" width="6" style="104" bestFit="1" customWidth="1"/>
    <col min="10" max="10" width="5.5703125" style="104" bestFit="1" customWidth="1"/>
    <col min="11" max="11" width="9.85546875" style="104" bestFit="1" customWidth="1"/>
    <col min="12" max="16384" width="37.85546875" style="104"/>
  </cols>
  <sheetData>
    <row r="1" spans="1:11" ht="12" thickBot="1" x14ac:dyDescent="0.25">
      <c r="A1" s="101" t="s">
        <v>40</v>
      </c>
      <c r="B1" s="102" t="s">
        <v>18</v>
      </c>
      <c r="C1" s="101" t="s">
        <v>19</v>
      </c>
      <c r="D1" s="101" t="s">
        <v>20</v>
      </c>
      <c r="E1" s="101" t="s">
        <v>21</v>
      </c>
      <c r="F1" s="101" t="s">
        <v>22</v>
      </c>
      <c r="G1" s="101" t="s">
        <v>70</v>
      </c>
      <c r="H1" s="101" t="s">
        <v>23</v>
      </c>
      <c r="I1" s="103" t="s">
        <v>68</v>
      </c>
      <c r="J1" s="103" t="s">
        <v>69</v>
      </c>
      <c r="K1" s="101" t="s">
        <v>89</v>
      </c>
    </row>
    <row r="2" spans="1:11" ht="12" thickBot="1" x14ac:dyDescent="0.25">
      <c r="A2" s="105">
        <v>1</v>
      </c>
      <c r="B2" s="106" t="s">
        <v>48</v>
      </c>
      <c r="C2" s="105" t="s">
        <v>49</v>
      </c>
      <c r="D2" s="105">
        <v>5102017</v>
      </c>
      <c r="E2" s="107">
        <v>5.3</v>
      </c>
      <c r="F2" s="105" t="s">
        <v>364</v>
      </c>
      <c r="G2" s="105">
        <v>29</v>
      </c>
      <c r="H2" s="107">
        <v>5.2</v>
      </c>
      <c r="I2" s="104">
        <v>0</v>
      </c>
      <c r="K2" s="104">
        <v>0</v>
      </c>
    </row>
    <row r="3" spans="1:11" ht="12" thickBot="1" x14ac:dyDescent="0.25">
      <c r="A3" s="105">
        <v>2</v>
      </c>
      <c r="B3" s="106" t="s">
        <v>296</v>
      </c>
      <c r="C3" s="105" t="s">
        <v>4</v>
      </c>
      <c r="D3" s="105">
        <v>9800407</v>
      </c>
      <c r="E3" s="107">
        <v>4.5</v>
      </c>
      <c r="F3" s="105" t="s">
        <v>297</v>
      </c>
      <c r="G3" s="105">
        <v>29</v>
      </c>
      <c r="H3" s="107">
        <v>4.4000000000000004</v>
      </c>
      <c r="I3" s="104">
        <v>35</v>
      </c>
      <c r="K3" s="104">
        <f t="shared" ref="K3:K27" si="0">G3*2</f>
        <v>58</v>
      </c>
    </row>
    <row r="4" spans="1:11" ht="12" thickBot="1" x14ac:dyDescent="0.25">
      <c r="A4" s="105">
        <v>3</v>
      </c>
      <c r="B4" s="106" t="s">
        <v>298</v>
      </c>
      <c r="C4" s="105" t="s">
        <v>0</v>
      </c>
      <c r="D4" s="105">
        <v>18003067</v>
      </c>
      <c r="E4" s="107">
        <v>6.7</v>
      </c>
      <c r="F4" s="105" t="s">
        <v>299</v>
      </c>
      <c r="G4" s="105">
        <v>25</v>
      </c>
      <c r="H4" s="107">
        <v>6.7</v>
      </c>
      <c r="I4" s="104">
        <v>34</v>
      </c>
      <c r="K4" s="104">
        <f t="shared" si="0"/>
        <v>50</v>
      </c>
    </row>
    <row r="5" spans="1:11" ht="12" thickBot="1" x14ac:dyDescent="0.25">
      <c r="A5" s="105">
        <v>4</v>
      </c>
      <c r="B5" s="106" t="s">
        <v>3</v>
      </c>
      <c r="C5" s="105" t="s">
        <v>2</v>
      </c>
      <c r="D5" s="105">
        <v>15400297</v>
      </c>
      <c r="E5" s="107">
        <v>12.4</v>
      </c>
      <c r="F5" s="105" t="s">
        <v>300</v>
      </c>
      <c r="G5" s="105">
        <v>22</v>
      </c>
      <c r="H5" s="107">
        <v>12</v>
      </c>
      <c r="I5" s="104">
        <v>38</v>
      </c>
      <c r="J5" s="104">
        <v>20</v>
      </c>
      <c r="K5" s="104">
        <f t="shared" si="0"/>
        <v>44</v>
      </c>
    </row>
    <row r="6" spans="1:11" ht="12" thickBot="1" x14ac:dyDescent="0.25">
      <c r="A6" s="105">
        <v>5</v>
      </c>
      <c r="B6" s="106" t="s">
        <v>7</v>
      </c>
      <c r="C6" s="105" t="s">
        <v>8</v>
      </c>
      <c r="D6" s="105">
        <v>19600060</v>
      </c>
      <c r="E6" s="107">
        <v>11.5</v>
      </c>
      <c r="F6" s="105" t="s">
        <v>301</v>
      </c>
      <c r="G6" s="105">
        <v>21</v>
      </c>
      <c r="H6" s="107">
        <v>11.2</v>
      </c>
      <c r="I6" s="104">
        <v>36</v>
      </c>
      <c r="K6" s="104">
        <f t="shared" si="0"/>
        <v>42</v>
      </c>
    </row>
    <row r="7" spans="1:11" ht="12" thickBot="1" x14ac:dyDescent="0.25">
      <c r="A7" s="105">
        <v>6</v>
      </c>
      <c r="B7" s="106" t="s">
        <v>252</v>
      </c>
      <c r="C7" s="105" t="s">
        <v>4</v>
      </c>
      <c r="D7" s="105">
        <v>9805285</v>
      </c>
      <c r="E7" s="107">
        <v>15.4</v>
      </c>
      <c r="F7" s="105" t="s">
        <v>302</v>
      </c>
      <c r="G7" s="105">
        <v>20</v>
      </c>
      <c r="H7" s="107">
        <v>15.3</v>
      </c>
      <c r="I7" s="104">
        <v>37</v>
      </c>
      <c r="K7" s="104">
        <f t="shared" si="0"/>
        <v>40</v>
      </c>
    </row>
    <row r="8" spans="1:11" ht="12" thickBot="1" x14ac:dyDescent="0.25">
      <c r="A8" s="105">
        <v>7</v>
      </c>
      <c r="B8" s="106" t="s">
        <v>303</v>
      </c>
      <c r="C8" s="105" t="s">
        <v>4</v>
      </c>
      <c r="D8" s="105">
        <v>9803725</v>
      </c>
      <c r="E8" s="107">
        <v>12.4</v>
      </c>
      <c r="F8" s="105" t="s">
        <v>261</v>
      </c>
      <c r="G8" s="105">
        <v>20</v>
      </c>
      <c r="H8" s="107">
        <v>12.3</v>
      </c>
      <c r="I8" s="104">
        <v>35</v>
      </c>
      <c r="K8" s="104">
        <f t="shared" si="0"/>
        <v>40</v>
      </c>
    </row>
    <row r="9" spans="1:11" ht="12" thickBot="1" x14ac:dyDescent="0.25">
      <c r="A9" s="105">
        <v>8</v>
      </c>
      <c r="B9" s="106" t="s">
        <v>304</v>
      </c>
      <c r="C9" s="105" t="s">
        <v>305</v>
      </c>
      <c r="D9" s="105">
        <v>5300717</v>
      </c>
      <c r="E9" s="107">
        <v>15.4</v>
      </c>
      <c r="F9" s="105" t="s">
        <v>306</v>
      </c>
      <c r="G9" s="105">
        <v>18</v>
      </c>
      <c r="H9" s="107">
        <v>15.3</v>
      </c>
      <c r="I9" s="104">
        <v>36</v>
      </c>
      <c r="K9" s="104">
        <f t="shared" si="0"/>
        <v>36</v>
      </c>
    </row>
    <row r="10" spans="1:11" ht="12" thickBot="1" x14ac:dyDescent="0.25">
      <c r="A10" s="105">
        <v>9</v>
      </c>
      <c r="B10" s="106" t="s">
        <v>307</v>
      </c>
      <c r="C10" s="105" t="s">
        <v>11</v>
      </c>
      <c r="D10" s="105">
        <v>5001612</v>
      </c>
      <c r="E10" s="107">
        <v>15.5</v>
      </c>
      <c r="F10" s="105" t="s">
        <v>308</v>
      </c>
      <c r="G10" s="105">
        <v>18</v>
      </c>
      <c r="H10" s="107">
        <v>15.1</v>
      </c>
      <c r="I10" s="104">
        <v>37</v>
      </c>
      <c r="J10" s="104">
        <v>10</v>
      </c>
      <c r="K10" s="104">
        <f t="shared" si="0"/>
        <v>36</v>
      </c>
    </row>
    <row r="11" spans="1:11" ht="12" thickBot="1" x14ac:dyDescent="0.25">
      <c r="A11" s="105">
        <v>10</v>
      </c>
      <c r="B11" s="106" t="s">
        <v>29</v>
      </c>
      <c r="C11" s="105" t="s">
        <v>25</v>
      </c>
      <c r="D11" s="105">
        <v>12201010</v>
      </c>
      <c r="E11" s="107">
        <v>15.2</v>
      </c>
      <c r="F11" s="105" t="s">
        <v>309</v>
      </c>
      <c r="G11" s="105">
        <v>18</v>
      </c>
      <c r="H11" s="107">
        <v>15</v>
      </c>
      <c r="I11" s="104">
        <v>35</v>
      </c>
      <c r="K11" s="104">
        <f t="shared" si="0"/>
        <v>36</v>
      </c>
    </row>
    <row r="12" spans="1:11" ht="12" thickBot="1" x14ac:dyDescent="0.25">
      <c r="A12" s="105">
        <v>11</v>
      </c>
      <c r="B12" s="106" t="s">
        <v>201</v>
      </c>
      <c r="C12" s="105" t="s">
        <v>54</v>
      </c>
      <c r="D12" s="105">
        <v>16300841</v>
      </c>
      <c r="E12" s="107">
        <v>15.8</v>
      </c>
      <c r="F12" s="105" t="s">
        <v>310</v>
      </c>
      <c r="G12" s="105">
        <v>17</v>
      </c>
      <c r="H12" s="107">
        <v>15.8</v>
      </c>
      <c r="I12" s="104">
        <v>34</v>
      </c>
      <c r="K12" s="104">
        <f t="shared" si="0"/>
        <v>34</v>
      </c>
    </row>
    <row r="13" spans="1:11" ht="12" thickBot="1" x14ac:dyDescent="0.25">
      <c r="A13" s="105">
        <v>12</v>
      </c>
      <c r="B13" s="106" t="s">
        <v>311</v>
      </c>
      <c r="C13" s="105" t="s">
        <v>4</v>
      </c>
      <c r="D13" s="105">
        <v>9802746</v>
      </c>
      <c r="E13" s="107">
        <v>17.3</v>
      </c>
      <c r="F13" s="105" t="s">
        <v>312</v>
      </c>
      <c r="G13" s="105">
        <v>16</v>
      </c>
      <c r="H13" s="107">
        <v>17</v>
      </c>
      <c r="I13" s="104">
        <v>36</v>
      </c>
      <c r="J13" s="104">
        <v>10</v>
      </c>
      <c r="K13" s="104">
        <f t="shared" si="0"/>
        <v>32</v>
      </c>
    </row>
    <row r="14" spans="1:11" ht="12" thickBot="1" x14ac:dyDescent="0.25">
      <c r="A14" s="105">
        <v>13</v>
      </c>
      <c r="B14" s="106" t="s">
        <v>59</v>
      </c>
      <c r="C14" s="105" t="s">
        <v>4</v>
      </c>
      <c r="D14" s="105">
        <v>9807236</v>
      </c>
      <c r="E14" s="107">
        <v>21.7</v>
      </c>
      <c r="F14" s="105" t="s">
        <v>313</v>
      </c>
      <c r="G14" s="105">
        <v>15</v>
      </c>
      <c r="H14" s="107">
        <v>21.2</v>
      </c>
      <c r="I14" s="104">
        <v>38</v>
      </c>
      <c r="J14" s="104">
        <v>30</v>
      </c>
      <c r="K14" s="104">
        <f t="shared" si="0"/>
        <v>30</v>
      </c>
    </row>
    <row r="15" spans="1:11" ht="12" thickBot="1" x14ac:dyDescent="0.25">
      <c r="A15" s="105">
        <v>14</v>
      </c>
      <c r="B15" s="106" t="s">
        <v>27</v>
      </c>
      <c r="C15" s="105" t="s">
        <v>25</v>
      </c>
      <c r="D15" s="105">
        <v>12201457</v>
      </c>
      <c r="E15" s="107">
        <v>17.2</v>
      </c>
      <c r="F15" s="105" t="s">
        <v>314</v>
      </c>
      <c r="G15" s="105">
        <v>14</v>
      </c>
      <c r="H15" s="107">
        <v>17.100000000000001</v>
      </c>
      <c r="I15" s="104">
        <v>34</v>
      </c>
      <c r="K15" s="104">
        <f t="shared" si="0"/>
        <v>28</v>
      </c>
    </row>
    <row r="16" spans="1:11" ht="12" thickBot="1" x14ac:dyDescent="0.25">
      <c r="A16" s="105">
        <v>15</v>
      </c>
      <c r="B16" s="106" t="s">
        <v>55</v>
      </c>
      <c r="C16" s="105" t="s">
        <v>56</v>
      </c>
      <c r="D16" s="105">
        <v>6700728</v>
      </c>
      <c r="E16" s="107">
        <v>13.9</v>
      </c>
      <c r="F16" s="105" t="s">
        <v>315</v>
      </c>
      <c r="G16" s="105">
        <v>13</v>
      </c>
      <c r="H16" s="107">
        <v>13.9</v>
      </c>
      <c r="I16" s="104">
        <v>26</v>
      </c>
      <c r="K16" s="104">
        <f t="shared" si="0"/>
        <v>26</v>
      </c>
    </row>
    <row r="17" spans="1:11" ht="12" thickBot="1" x14ac:dyDescent="0.25">
      <c r="A17" s="105">
        <v>16</v>
      </c>
      <c r="B17" s="106" t="s">
        <v>187</v>
      </c>
      <c r="C17" s="105" t="s">
        <v>6</v>
      </c>
      <c r="D17" s="105">
        <v>11100387</v>
      </c>
      <c r="E17" s="107">
        <v>20.5</v>
      </c>
      <c r="F17" s="105" t="s">
        <v>316</v>
      </c>
      <c r="G17" s="105">
        <v>13</v>
      </c>
      <c r="H17" s="107">
        <v>20.9</v>
      </c>
      <c r="I17" s="104">
        <v>34</v>
      </c>
      <c r="K17" s="104">
        <f t="shared" si="0"/>
        <v>26</v>
      </c>
    </row>
    <row r="18" spans="1:11" ht="12" thickBot="1" x14ac:dyDescent="0.25">
      <c r="A18" s="105">
        <v>17</v>
      </c>
      <c r="B18" s="106" t="s">
        <v>317</v>
      </c>
      <c r="C18" s="105" t="s">
        <v>4</v>
      </c>
      <c r="D18" s="105">
        <v>9807925</v>
      </c>
      <c r="E18" s="107">
        <v>17.899999999999999</v>
      </c>
      <c r="F18" s="105" t="s">
        <v>318</v>
      </c>
      <c r="G18" s="105">
        <v>12</v>
      </c>
      <c r="H18" s="107">
        <v>17.899999999999999</v>
      </c>
      <c r="I18" s="104">
        <v>32</v>
      </c>
      <c r="K18" s="104">
        <f t="shared" si="0"/>
        <v>24</v>
      </c>
    </row>
    <row r="19" spans="1:11" ht="12" thickBot="1" x14ac:dyDescent="0.25">
      <c r="A19" s="105">
        <v>18</v>
      </c>
      <c r="B19" s="106" t="s">
        <v>319</v>
      </c>
      <c r="C19" s="105" t="s">
        <v>41</v>
      </c>
      <c r="D19" s="105">
        <v>4700848</v>
      </c>
      <c r="E19" s="107">
        <v>15.8</v>
      </c>
      <c r="F19" s="105" t="s">
        <v>320</v>
      </c>
      <c r="G19" s="105">
        <v>9</v>
      </c>
      <c r="H19" s="107">
        <v>16.100000000000001</v>
      </c>
      <c r="I19" s="104">
        <v>24</v>
      </c>
      <c r="K19" s="104">
        <f t="shared" si="0"/>
        <v>18</v>
      </c>
    </row>
    <row r="20" spans="1:11" ht="23.25" thickBot="1" x14ac:dyDescent="0.25">
      <c r="A20" s="105">
        <v>19</v>
      </c>
      <c r="B20" s="106" t="s">
        <v>321</v>
      </c>
      <c r="C20" s="105" t="s">
        <v>322</v>
      </c>
      <c r="D20" s="105"/>
      <c r="E20" s="107">
        <v>15.6</v>
      </c>
      <c r="F20" s="105" t="s">
        <v>132</v>
      </c>
      <c r="G20" s="105">
        <v>8</v>
      </c>
      <c r="H20" s="107">
        <v>15.6</v>
      </c>
      <c r="I20" s="104">
        <v>25</v>
      </c>
      <c r="K20" s="104">
        <f t="shared" si="0"/>
        <v>16</v>
      </c>
    </row>
    <row r="21" spans="1:11" ht="12" thickBot="1" x14ac:dyDescent="0.25">
      <c r="A21" s="105">
        <v>20</v>
      </c>
      <c r="B21" s="106" t="s">
        <v>265</v>
      </c>
      <c r="C21" s="105" t="s">
        <v>12</v>
      </c>
      <c r="D21" s="105">
        <v>7803443</v>
      </c>
      <c r="E21" s="107">
        <v>18.3</v>
      </c>
      <c r="F21" s="105" t="s">
        <v>323</v>
      </c>
      <c r="G21" s="105">
        <v>8</v>
      </c>
      <c r="H21" s="107">
        <v>18.3</v>
      </c>
      <c r="I21" s="104">
        <v>26</v>
      </c>
      <c r="K21" s="104">
        <f t="shared" si="0"/>
        <v>16</v>
      </c>
    </row>
    <row r="22" spans="1:11" ht="12" thickBot="1" x14ac:dyDescent="0.25">
      <c r="A22" s="105">
        <v>21</v>
      </c>
      <c r="B22" s="106" t="s">
        <v>324</v>
      </c>
      <c r="C22" s="105" t="s">
        <v>305</v>
      </c>
      <c r="D22" s="105">
        <v>5300718</v>
      </c>
      <c r="E22" s="107">
        <v>23.7</v>
      </c>
      <c r="F22" s="105" t="s">
        <v>325</v>
      </c>
      <c r="G22" s="105">
        <v>6</v>
      </c>
      <c r="H22" s="107">
        <v>24.2</v>
      </c>
      <c r="I22" s="104">
        <v>26</v>
      </c>
      <c r="K22" s="104">
        <f t="shared" si="0"/>
        <v>12</v>
      </c>
    </row>
    <row r="23" spans="1:11" ht="12" thickBot="1" x14ac:dyDescent="0.25">
      <c r="A23" s="105">
        <v>22</v>
      </c>
      <c r="B23" s="106" t="s">
        <v>28</v>
      </c>
      <c r="C23" s="105" t="s">
        <v>4</v>
      </c>
      <c r="D23" s="105">
        <v>9804943</v>
      </c>
      <c r="E23" s="107">
        <v>22.3</v>
      </c>
      <c r="F23" s="105" t="s">
        <v>326</v>
      </c>
      <c r="G23" s="105">
        <v>6</v>
      </c>
      <c r="H23" s="107">
        <v>22.3</v>
      </c>
      <c r="I23" s="104">
        <v>27</v>
      </c>
      <c r="K23" s="104">
        <f t="shared" si="0"/>
        <v>12</v>
      </c>
    </row>
    <row r="24" spans="1:11" ht="12" thickBot="1" x14ac:dyDescent="0.25">
      <c r="A24" s="105">
        <v>23</v>
      </c>
      <c r="B24" s="106" t="s">
        <v>327</v>
      </c>
      <c r="C24" s="105" t="s">
        <v>4</v>
      </c>
      <c r="D24" s="105">
        <v>9803204</v>
      </c>
      <c r="E24" s="107">
        <v>24.7</v>
      </c>
      <c r="F24" s="105" t="s">
        <v>328</v>
      </c>
      <c r="G24" s="105">
        <v>5</v>
      </c>
      <c r="H24" s="107">
        <v>24.7</v>
      </c>
      <c r="I24" s="104">
        <v>25</v>
      </c>
      <c r="K24" s="104">
        <f t="shared" si="0"/>
        <v>10</v>
      </c>
    </row>
    <row r="25" spans="1:11" ht="12" thickBot="1" x14ac:dyDescent="0.25">
      <c r="A25" s="105">
        <v>24</v>
      </c>
      <c r="B25" s="106" t="s">
        <v>17</v>
      </c>
      <c r="C25" s="105" t="s">
        <v>12</v>
      </c>
      <c r="D25" s="105">
        <v>7811185</v>
      </c>
      <c r="E25" s="107">
        <v>31.3</v>
      </c>
      <c r="F25" s="105" t="s">
        <v>329</v>
      </c>
      <c r="G25" s="105">
        <v>4</v>
      </c>
      <c r="H25" s="107">
        <v>31.1</v>
      </c>
      <c r="I25" s="104">
        <v>34</v>
      </c>
      <c r="J25" s="104">
        <v>20</v>
      </c>
      <c r="K25" s="104">
        <f t="shared" si="0"/>
        <v>8</v>
      </c>
    </row>
    <row r="26" spans="1:11" ht="12" thickBot="1" x14ac:dyDescent="0.25">
      <c r="A26" s="105">
        <v>25</v>
      </c>
      <c r="B26" s="106" t="s">
        <v>242</v>
      </c>
      <c r="C26" s="105" t="s">
        <v>12</v>
      </c>
      <c r="D26" s="105">
        <v>7801545</v>
      </c>
      <c r="E26" s="107">
        <v>35.200000000000003</v>
      </c>
      <c r="F26" s="105" t="s">
        <v>330</v>
      </c>
      <c r="G26" s="105">
        <v>1</v>
      </c>
      <c r="H26" s="107">
        <v>35.700000000000003</v>
      </c>
      <c r="I26" s="104">
        <v>24</v>
      </c>
      <c r="K26" s="104">
        <f t="shared" si="0"/>
        <v>2</v>
      </c>
    </row>
    <row r="27" spans="1:11" ht="12" thickBot="1" x14ac:dyDescent="0.25">
      <c r="A27" s="108">
        <v>26</v>
      </c>
      <c r="B27" s="109" t="s">
        <v>331</v>
      </c>
      <c r="C27" s="108" t="s">
        <v>11</v>
      </c>
      <c r="D27" s="108">
        <v>5002691</v>
      </c>
      <c r="E27" s="110">
        <v>54</v>
      </c>
      <c r="F27" s="108" t="s">
        <v>332</v>
      </c>
      <c r="G27" s="108">
        <v>1</v>
      </c>
      <c r="H27" s="110">
        <v>30.6</v>
      </c>
      <c r="I27" s="104">
        <v>61</v>
      </c>
      <c r="J27" s="104">
        <v>30</v>
      </c>
      <c r="K27" s="104">
        <f t="shared" si="0"/>
        <v>2</v>
      </c>
    </row>
  </sheetData>
  <hyperlinks>
    <hyperlink ref="B2" r:id="rId1" tooltip="CHOVANEC Jozef" display="https://www.cgf.cz/cz/turnaje/turnaje-vyhledavani/turnaj/vysledkova-listina-hrace?id=979245799&amp;categoryId=979245808&amp;golferId=298947202" xr:uid="{F266BCDD-8FBB-43C3-A27D-A51D35D3A0C2}"/>
    <hyperlink ref="B3" r:id="rId2" tooltip="SPUDICH Jiří" display="https://www.cgf.cz/cz/turnaje/turnaje-vyhledavani/turnaj/vysledkova-listina-hrace?id=979245799&amp;categoryId=979245808&amp;golferId=86248855" xr:uid="{AC0FA820-AD52-4969-A14C-C859AEC8D22F}"/>
    <hyperlink ref="B4" r:id="rId3" tooltip="SLEZÁK Pavel" display="https://www.cgf.cz/cz/turnaje/turnaje-vyhledavani/turnaj/vysledkova-listina-hrace?id=979245799&amp;categoryId=979245808&amp;golferId=77560008" xr:uid="{A905E2C5-FA14-4F55-9E4A-B1B77AB06C5D}"/>
    <hyperlink ref="B5" r:id="rId4" tooltip="ZAPOTIL Zbyněk" display="https://www.cgf.cz/cz/turnaje/turnaje-vyhledavani/turnaj/vysledkova-listina-hrace?id=979245799&amp;categoryId=979245808&amp;golferId=63584174" xr:uid="{553C588C-7115-419A-8D25-72E931CC7FFA}"/>
    <hyperlink ref="B6" r:id="rId5" tooltip="SLUNEČKO Jiří" display="https://www.cgf.cz/cz/turnaje/turnaje-vyhledavani/turnaj/vysledkova-listina-hrace?id=979245799&amp;categoryId=979245808&amp;golferId=354695866" xr:uid="{421613DE-BE0E-455D-BAF1-85B6C3945933}"/>
    <hyperlink ref="B7" r:id="rId6" tooltip="VRŠECKÝ Aleš" display="https://www.cgf.cz/cz/turnaje/turnaje-vyhledavani/turnaj/vysledkova-listina-hrace?id=979245799&amp;categoryId=979245808&amp;golferId=411430585" xr:uid="{FCB183A8-2F5C-4115-A516-DECC6AAE6397}"/>
    <hyperlink ref="B8" r:id="rId7" tooltip="FAFEJTA Petr" display="https://www.cgf.cz/cz/turnaje/turnaje-vyhledavani/turnaj/vysledkova-listina-hrace?id=979245799&amp;categoryId=979245808&amp;golferId=172184966" xr:uid="{B0388C25-BE38-4D65-8479-2E52C173E7EB}"/>
    <hyperlink ref="B9" r:id="rId8" tooltip="BENDA Oliver" display="https://www.cgf.cz/cz/turnaje/turnaje-vyhledavani/turnaj/vysledkova-listina-hrace?id=979245799&amp;categoryId=979245808&amp;golferId=5713989" xr:uid="{C987EDA8-542F-41A3-A148-DAE320A07F24}"/>
    <hyperlink ref="B10" r:id="rId9" tooltip="MIČKA Josef" display="https://www.cgf.cz/cz/turnaje/turnaje-vyhledavani/turnaj/vysledkova-listina-hrace?id=979245799&amp;categoryId=979245808&amp;golferId=335071413" xr:uid="{527895C8-F135-44D1-BDCF-891A6B95CF6B}"/>
    <hyperlink ref="B11" r:id="rId10" tooltip="URBAN Vladimír" display="https://www.cgf.cz/cz/turnaje/turnaje-vyhledavani/turnaj/vysledkova-listina-hrace?id=979245799&amp;categoryId=979245808&amp;golferId=457355288" xr:uid="{A7E07CDC-1F37-4F6F-A7B0-CC3AE81B225E}"/>
    <hyperlink ref="B12" r:id="rId11" tooltip="SOJKA Pavel" display="https://www.cgf.cz/cz/turnaje/turnaje-vyhledavani/turnaj/vysledkova-listina-hrace?id=979245799&amp;categoryId=979245808&amp;golferId=34406910" xr:uid="{A82A1AE0-20ED-49F5-890D-D00FF8AC5192}"/>
    <hyperlink ref="B13" r:id="rId12" tooltip="NOVOTNÝ Otto" display="https://www.cgf.cz/cz/turnaje/turnaje-vyhledavani/turnaj/vysledkova-listina-hrace?id=979245799&amp;categoryId=979245808&amp;golferId=196795493" xr:uid="{742102FA-1DA8-47F6-974F-AB13EF179FB6}"/>
    <hyperlink ref="B14" r:id="rId13" tooltip="MARYŠKO Zdeněk" display="https://www.cgf.cz/cz/turnaje/turnaje-vyhledavani/turnaj/vysledkova-listina-hrace?id=979245799&amp;categoryId=979245808&amp;golferId=32500692" xr:uid="{B3E4BC4C-F895-45A8-87B3-50421C05D132}"/>
    <hyperlink ref="B15" r:id="rId14" tooltip="ČUS Martin" display="https://www.cgf.cz/cz/turnaje/turnaje-vyhledavani/turnaj/vysledkova-listina-hrace?id=979245799&amp;categoryId=979245808&amp;golferId=662118803" xr:uid="{911027E1-AA24-4464-A8FC-1F25BD899D3D}"/>
    <hyperlink ref="B16" r:id="rId15" tooltip="KOS Josef" display="https://www.cgf.cz/cz/turnaje/turnaje-vyhledavani/turnaj/vysledkova-listina-hrace?id=979245799&amp;categoryId=979245808&amp;golferId=453483358" xr:uid="{3CA32C55-91ED-450C-8A12-95FA52D31C3C}"/>
    <hyperlink ref="B17" r:id="rId16" tooltip="CHRPA Josef" display="https://www.cgf.cz/cz/turnaje/turnaje-vyhledavani/turnaj/vysledkova-listina-hrace?id=979245799&amp;categoryId=979245808&amp;golferId=65298718" xr:uid="{EF9EB32C-4A89-40F6-AC9D-28029036B28D}"/>
    <hyperlink ref="B18" r:id="rId17" tooltip="SVOBODA Jan" display="https://www.cgf.cz/cz/turnaje/turnaje-vyhledavani/turnaj/vysledkova-listina-hrace?id=979245799&amp;categoryId=979245808&amp;golferId=329222829" xr:uid="{8E01E184-CA35-4D65-BB01-3C0213F942D4}"/>
    <hyperlink ref="B19" r:id="rId18" tooltip="OLIVA Karel" display="https://www.cgf.cz/cz/turnaje/turnaje-vyhledavani/turnaj/vysledkova-listina-hrace?id=979245799&amp;categoryId=979245808&amp;golferId=416042611" xr:uid="{9A158915-82F4-4F40-B4C0-F99D2D0E7E34}"/>
    <hyperlink ref="B20" r:id="rId19" tooltip="SCHAARSCHMIDT Gerd" display="https://www.cgf.cz/cz/turnaje/turnaje-vyhledavani/turnaj/vysledkova-listina-hrace?id=979245799&amp;categoryId=979245808&amp;golferId=991067682" xr:uid="{DFD60B16-CC90-4656-9E5A-D526000B1385}"/>
    <hyperlink ref="B21" r:id="rId20" tooltip="LOUDA Petr" display="https://www.cgf.cz/cz/turnaje/turnaje-vyhledavani/turnaj/vysledkova-listina-hrace?id=979245799&amp;categoryId=979245808&amp;golferId=251554928" xr:uid="{971F2744-AA1F-480C-9904-F9F30C1A4669}"/>
    <hyperlink ref="B22" r:id="rId21" tooltip="BENDA Milan" display="https://www.cgf.cz/cz/turnaje/turnaje-vyhledavani/turnaj/vysledkova-listina-hrace?id=979245799&amp;categoryId=979245808&amp;golferId=40232602" xr:uid="{1FEFDB21-496C-4F41-9194-56F6A570C836}"/>
    <hyperlink ref="B23" r:id="rId22" tooltip="KROUPA Josef" display="https://www.cgf.cz/cz/turnaje/turnaje-vyhledavani/turnaj/vysledkova-listina-hrace?id=979245799&amp;categoryId=979245808&amp;golferId=450104451" xr:uid="{420487A0-75B9-4C66-A161-5A4D9654244D}"/>
    <hyperlink ref="B24" r:id="rId23" tooltip="PADEVĚT František" display="https://www.cgf.cz/cz/turnaje/turnaje-vyhledavani/turnaj/vysledkova-listina-hrace?id=979245799&amp;categoryId=979245808&amp;golferId=364469636" xr:uid="{5C97183F-0391-4736-9D10-AFBF33518C20}"/>
    <hyperlink ref="B25" r:id="rId24" tooltip="FURCH Jan" display="https://www.cgf.cz/cz/turnaje/turnaje-vyhledavani/turnaj/vysledkova-listina-hrace?id=979245799&amp;categoryId=979245808&amp;golferId=444035383" xr:uid="{EA740598-E70B-45B3-8EDB-E2F6723B07B2}"/>
    <hyperlink ref="B26" r:id="rId25" tooltip="HRALA Jiří" display="https://www.cgf.cz/cz/turnaje/turnaje-vyhledavani/turnaj/vysledkova-listina-hrace?id=979245799&amp;categoryId=979245808&amp;golferId=13909619" xr:uid="{02CD406A-55EB-41AE-ACCA-75A0C408CB31}"/>
    <hyperlink ref="B27" r:id="rId26" tooltip="POLÁK Stanislav" display="https://www.cgf.cz/cz/turnaje/turnaje-vyhledavani/turnaj/vysledkova-listina-hrace?id=979245799&amp;categoryId=979245808&amp;golferId=863152694" xr:uid="{10E28310-219C-420B-93D5-90CD3D87C28E}"/>
  </hyperlinks>
  <pageMargins left="0.7" right="0.7" top="0.78740157499999996" bottom="0.78740157499999996" header="0.3" footer="0.3"/>
  <pageSetup paperSize="9" orientation="portrait" r:id="rId2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AADA-13A6-4C17-B4E4-35C08400E14A}">
  <dimension ref="A1:K25"/>
  <sheetViews>
    <sheetView workbookViewId="0">
      <selection activeCell="K25" sqref="K25"/>
    </sheetView>
  </sheetViews>
  <sheetFormatPr defaultColWidth="34.42578125" defaultRowHeight="15" x14ac:dyDescent="0.25"/>
  <cols>
    <col min="1" max="1" width="6.7109375" style="35" bestFit="1" customWidth="1"/>
    <col min="2" max="2" width="19.140625" style="35" bestFit="1" customWidth="1"/>
    <col min="3" max="3" width="12" style="35" bestFit="1" customWidth="1"/>
    <col min="4" max="4" width="12.7109375" style="35" bestFit="1" customWidth="1"/>
    <col min="5" max="5" width="6.28515625" style="35" bestFit="1" customWidth="1"/>
    <col min="6" max="6" width="12.85546875" style="35" bestFit="1" customWidth="1"/>
    <col min="7" max="7" width="7.28515625" style="35" bestFit="1" customWidth="1"/>
    <col min="8" max="8" width="6.7109375" style="35" bestFit="1" customWidth="1"/>
    <col min="9" max="9" width="6" style="35" bestFit="1" customWidth="1"/>
    <col min="10" max="10" width="5.5703125" style="35" bestFit="1" customWidth="1"/>
    <col min="11" max="11" width="9.85546875" style="35" bestFit="1" customWidth="1"/>
    <col min="12" max="16384" width="34.42578125" style="35"/>
  </cols>
  <sheetData>
    <row r="1" spans="1:11" ht="15.75" thickBot="1" x14ac:dyDescent="0.3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  <c r="K1" s="22" t="s">
        <v>89</v>
      </c>
    </row>
    <row r="2" spans="1:11" ht="16.5" thickTop="1" thickBot="1" x14ac:dyDescent="0.3">
      <c r="A2" s="95">
        <v>1</v>
      </c>
      <c r="B2" s="94" t="s">
        <v>333</v>
      </c>
      <c r="C2" s="95" t="s">
        <v>258</v>
      </c>
      <c r="D2" s="95">
        <v>9200682</v>
      </c>
      <c r="E2" s="96">
        <v>4.0999999999999996</v>
      </c>
      <c r="F2" s="95" t="s">
        <v>334</v>
      </c>
      <c r="G2" s="95">
        <v>22</v>
      </c>
      <c r="H2" s="96">
        <v>4.4000000000000004</v>
      </c>
      <c r="I2" s="35">
        <v>26</v>
      </c>
      <c r="K2" s="35">
        <f>G2*2</f>
        <v>44</v>
      </c>
    </row>
    <row r="3" spans="1:11" ht="16.5" thickTop="1" thickBot="1" x14ac:dyDescent="0.3">
      <c r="A3" s="95">
        <v>2</v>
      </c>
      <c r="B3" s="94" t="s">
        <v>335</v>
      </c>
      <c r="C3" s="95" t="s">
        <v>336</v>
      </c>
      <c r="D3" s="95">
        <v>16600011</v>
      </c>
      <c r="E3" s="96">
        <v>10.5</v>
      </c>
      <c r="F3" s="95" t="s">
        <v>337</v>
      </c>
      <c r="G3" s="95">
        <v>19</v>
      </c>
      <c r="H3" s="96">
        <v>10.5</v>
      </c>
      <c r="I3" s="35">
        <v>29</v>
      </c>
      <c r="K3" s="35">
        <f t="shared" ref="K3:K22" si="0">G3*2</f>
        <v>38</v>
      </c>
    </row>
    <row r="4" spans="1:11" ht="16.5" thickTop="1" thickBot="1" x14ac:dyDescent="0.3">
      <c r="A4" s="95">
        <v>3</v>
      </c>
      <c r="B4" s="94" t="s">
        <v>338</v>
      </c>
      <c r="C4" s="95" t="s">
        <v>258</v>
      </c>
      <c r="D4" s="95">
        <v>9200726</v>
      </c>
      <c r="E4" s="96">
        <v>9.8000000000000007</v>
      </c>
      <c r="F4" s="95" t="s">
        <v>339</v>
      </c>
      <c r="G4" s="95">
        <v>18</v>
      </c>
      <c r="H4" s="96">
        <v>10.4</v>
      </c>
      <c r="I4" s="35">
        <v>23</v>
      </c>
      <c r="K4" s="35">
        <f t="shared" si="0"/>
        <v>36</v>
      </c>
    </row>
    <row r="5" spans="1:11" ht="16.5" thickTop="1" thickBot="1" x14ac:dyDescent="0.3">
      <c r="A5" s="95">
        <v>4</v>
      </c>
      <c r="B5" s="94" t="s">
        <v>3</v>
      </c>
      <c r="C5" s="95" t="s">
        <v>2</v>
      </c>
      <c r="D5" s="95">
        <v>15400297</v>
      </c>
      <c r="E5" s="96">
        <v>12</v>
      </c>
      <c r="F5" s="95" t="s">
        <v>146</v>
      </c>
      <c r="G5" s="95">
        <v>18</v>
      </c>
      <c r="H5" s="96">
        <v>12.1</v>
      </c>
      <c r="I5" s="35">
        <v>31</v>
      </c>
      <c r="J5" s="35">
        <v>20</v>
      </c>
      <c r="K5" s="35">
        <f t="shared" si="0"/>
        <v>36</v>
      </c>
    </row>
    <row r="6" spans="1:11" ht="16.5" thickTop="1" thickBot="1" x14ac:dyDescent="0.3">
      <c r="A6" s="95">
        <v>5</v>
      </c>
      <c r="B6" s="94" t="s">
        <v>311</v>
      </c>
      <c r="C6" s="95" t="s">
        <v>4</v>
      </c>
      <c r="D6" s="95">
        <v>9802746</v>
      </c>
      <c r="E6" s="96">
        <v>17</v>
      </c>
      <c r="F6" s="95" t="s">
        <v>340</v>
      </c>
      <c r="G6" s="95">
        <v>17</v>
      </c>
      <c r="H6" s="96">
        <v>16.7</v>
      </c>
      <c r="I6" s="35">
        <v>36</v>
      </c>
      <c r="J6" s="35">
        <v>30</v>
      </c>
      <c r="K6" s="35">
        <f t="shared" si="0"/>
        <v>34</v>
      </c>
    </row>
    <row r="7" spans="1:11" ht="16.5" thickTop="1" thickBot="1" x14ac:dyDescent="0.3">
      <c r="A7" s="95">
        <v>6</v>
      </c>
      <c r="B7" s="94" t="s">
        <v>341</v>
      </c>
      <c r="C7" s="95" t="s">
        <v>4</v>
      </c>
      <c r="D7" s="95">
        <v>9801132</v>
      </c>
      <c r="E7" s="96">
        <v>14.7</v>
      </c>
      <c r="F7" s="95" t="s">
        <v>342</v>
      </c>
      <c r="G7" s="95">
        <v>16</v>
      </c>
      <c r="H7" s="96">
        <v>14.6</v>
      </c>
      <c r="I7" s="35">
        <v>31</v>
      </c>
      <c r="J7" s="35">
        <v>30</v>
      </c>
      <c r="K7" s="35">
        <f t="shared" si="0"/>
        <v>32</v>
      </c>
    </row>
    <row r="8" spans="1:11" ht="16.5" thickTop="1" thickBot="1" x14ac:dyDescent="0.3">
      <c r="A8" s="95">
        <v>7</v>
      </c>
      <c r="B8" s="94" t="s">
        <v>303</v>
      </c>
      <c r="C8" s="95" t="s">
        <v>4</v>
      </c>
      <c r="D8" s="95">
        <v>9803725</v>
      </c>
      <c r="E8" s="96">
        <v>12.3</v>
      </c>
      <c r="F8" s="95" t="s">
        <v>343</v>
      </c>
      <c r="G8" s="95">
        <v>15</v>
      </c>
      <c r="H8" s="96">
        <v>12.3</v>
      </c>
      <c r="I8" s="35">
        <v>26</v>
      </c>
      <c r="K8" s="35">
        <f t="shared" si="0"/>
        <v>30</v>
      </c>
    </row>
    <row r="9" spans="1:11" ht="16.5" thickTop="1" thickBot="1" x14ac:dyDescent="0.3">
      <c r="A9" s="95">
        <v>8</v>
      </c>
      <c r="B9" s="94" t="s">
        <v>29</v>
      </c>
      <c r="C9" s="95" t="s">
        <v>25</v>
      </c>
      <c r="D9" s="95">
        <v>12201010</v>
      </c>
      <c r="E9" s="96">
        <v>14.6</v>
      </c>
      <c r="F9" s="95" t="s">
        <v>271</v>
      </c>
      <c r="G9" s="95">
        <v>15</v>
      </c>
      <c r="H9" s="96">
        <v>14.6</v>
      </c>
      <c r="I9" s="35">
        <v>28</v>
      </c>
      <c r="K9" s="35">
        <f t="shared" si="0"/>
        <v>30</v>
      </c>
    </row>
    <row r="10" spans="1:11" ht="16.5" thickTop="1" thickBot="1" x14ac:dyDescent="0.3">
      <c r="A10" s="95">
        <v>9</v>
      </c>
      <c r="B10" s="94" t="s">
        <v>344</v>
      </c>
      <c r="C10" s="95" t="s">
        <v>258</v>
      </c>
      <c r="D10" s="95">
        <v>9200549</v>
      </c>
      <c r="E10" s="96">
        <v>21.1</v>
      </c>
      <c r="F10" s="95" t="s">
        <v>345</v>
      </c>
      <c r="G10" s="95">
        <v>13</v>
      </c>
      <c r="H10" s="96">
        <v>21</v>
      </c>
      <c r="I10" s="35">
        <v>33</v>
      </c>
      <c r="K10" s="35">
        <f t="shared" si="0"/>
        <v>26</v>
      </c>
    </row>
    <row r="11" spans="1:11" ht="16.5" thickTop="1" thickBot="1" x14ac:dyDescent="0.3">
      <c r="A11" s="95">
        <v>10</v>
      </c>
      <c r="B11" s="94" t="s">
        <v>16</v>
      </c>
      <c r="C11" s="95" t="s">
        <v>6</v>
      </c>
      <c r="D11" s="95">
        <v>11102725</v>
      </c>
      <c r="E11" s="96">
        <v>17.2</v>
      </c>
      <c r="F11" s="95" t="s">
        <v>277</v>
      </c>
      <c r="G11" s="95">
        <v>13</v>
      </c>
      <c r="H11" s="96">
        <v>17.2</v>
      </c>
      <c r="I11" s="35">
        <v>30</v>
      </c>
      <c r="K11" s="35">
        <f t="shared" si="0"/>
        <v>26</v>
      </c>
    </row>
    <row r="12" spans="1:11" ht="16.5" thickTop="1" thickBot="1" x14ac:dyDescent="0.3">
      <c r="A12" s="95">
        <v>11</v>
      </c>
      <c r="B12" s="94" t="s">
        <v>346</v>
      </c>
      <c r="C12" s="95" t="s">
        <v>347</v>
      </c>
      <c r="D12" s="95">
        <v>6800867</v>
      </c>
      <c r="E12" s="96">
        <v>32.299999999999997</v>
      </c>
      <c r="F12" s="95" t="s">
        <v>348</v>
      </c>
      <c r="G12" s="95">
        <v>12</v>
      </c>
      <c r="H12" s="96">
        <v>31.6</v>
      </c>
      <c r="I12" s="35">
        <v>35</v>
      </c>
      <c r="J12" s="35">
        <v>30</v>
      </c>
      <c r="K12" s="35">
        <f t="shared" si="0"/>
        <v>24</v>
      </c>
    </row>
    <row r="13" spans="1:11" ht="16.5" thickTop="1" thickBot="1" x14ac:dyDescent="0.3">
      <c r="A13" s="95">
        <v>12</v>
      </c>
      <c r="B13" s="94" t="s">
        <v>260</v>
      </c>
      <c r="C13" s="95" t="s">
        <v>11</v>
      </c>
      <c r="D13" s="95">
        <v>5000947</v>
      </c>
      <c r="E13" s="96">
        <v>12.9</v>
      </c>
      <c r="F13" s="95" t="s">
        <v>128</v>
      </c>
      <c r="G13" s="95">
        <v>12</v>
      </c>
      <c r="H13" s="96">
        <v>13.1</v>
      </c>
      <c r="I13" s="35">
        <v>24</v>
      </c>
      <c r="K13" s="35">
        <f t="shared" si="0"/>
        <v>24</v>
      </c>
    </row>
    <row r="14" spans="1:11" ht="16.5" thickTop="1" thickBot="1" x14ac:dyDescent="0.3">
      <c r="A14" s="95">
        <v>13</v>
      </c>
      <c r="B14" s="94" t="s">
        <v>201</v>
      </c>
      <c r="C14" s="95" t="s">
        <v>54</v>
      </c>
      <c r="D14" s="95">
        <v>16300841</v>
      </c>
      <c r="E14" s="96">
        <v>15.3</v>
      </c>
      <c r="F14" s="95" t="s">
        <v>349</v>
      </c>
      <c r="G14" s="95">
        <v>12</v>
      </c>
      <c r="H14" s="96">
        <v>15.7</v>
      </c>
      <c r="I14" s="35">
        <v>23</v>
      </c>
      <c r="K14" s="35">
        <f t="shared" si="0"/>
        <v>24</v>
      </c>
    </row>
    <row r="15" spans="1:11" ht="16.5" thickTop="1" thickBot="1" x14ac:dyDescent="0.3">
      <c r="A15" s="95">
        <v>14</v>
      </c>
      <c r="B15" s="94" t="s">
        <v>27</v>
      </c>
      <c r="C15" s="95" t="s">
        <v>25</v>
      </c>
      <c r="D15" s="95">
        <v>12201457</v>
      </c>
      <c r="E15" s="96">
        <v>16.5</v>
      </c>
      <c r="F15" s="95" t="s">
        <v>350</v>
      </c>
      <c r="G15" s="95">
        <v>11</v>
      </c>
      <c r="H15" s="96">
        <v>16.5</v>
      </c>
      <c r="I15" s="35">
        <v>22</v>
      </c>
      <c r="K15" s="35">
        <f t="shared" si="0"/>
        <v>22</v>
      </c>
    </row>
    <row r="16" spans="1:11" ht="16.5" thickTop="1" thickBot="1" x14ac:dyDescent="0.3">
      <c r="A16" s="95">
        <v>15</v>
      </c>
      <c r="B16" s="94" t="s">
        <v>317</v>
      </c>
      <c r="C16" s="95" t="s">
        <v>4</v>
      </c>
      <c r="D16" s="95">
        <v>9807925</v>
      </c>
      <c r="E16" s="96">
        <v>17.899999999999999</v>
      </c>
      <c r="F16" s="95" t="s">
        <v>351</v>
      </c>
      <c r="G16" s="95">
        <v>8</v>
      </c>
      <c r="H16" s="96">
        <v>18.3</v>
      </c>
      <c r="I16" s="35">
        <v>24</v>
      </c>
      <c r="K16" s="35">
        <f t="shared" si="0"/>
        <v>16</v>
      </c>
    </row>
    <row r="17" spans="1:11" ht="16.5" thickTop="1" thickBot="1" x14ac:dyDescent="0.3">
      <c r="A17" s="95">
        <v>16</v>
      </c>
      <c r="B17" s="94" t="s">
        <v>28</v>
      </c>
      <c r="C17" s="95" t="s">
        <v>4</v>
      </c>
      <c r="D17" s="95">
        <v>9804943</v>
      </c>
      <c r="E17" s="96">
        <v>22.3</v>
      </c>
      <c r="F17" s="95" t="s">
        <v>352</v>
      </c>
      <c r="G17" s="95">
        <v>7</v>
      </c>
      <c r="H17" s="96">
        <v>22.3</v>
      </c>
      <c r="I17" s="35">
        <v>28</v>
      </c>
      <c r="K17" s="35">
        <f t="shared" si="0"/>
        <v>14</v>
      </c>
    </row>
    <row r="18" spans="1:11" ht="16.5" thickTop="1" thickBot="1" x14ac:dyDescent="0.3">
      <c r="A18" s="95">
        <v>17</v>
      </c>
      <c r="B18" s="94" t="s">
        <v>353</v>
      </c>
      <c r="C18" s="95" t="s">
        <v>4</v>
      </c>
      <c r="D18" s="95">
        <v>9803766</v>
      </c>
      <c r="E18" s="96">
        <v>27.5</v>
      </c>
      <c r="F18" s="95" t="s">
        <v>183</v>
      </c>
      <c r="G18" s="95">
        <v>7</v>
      </c>
      <c r="H18" s="96">
        <v>27.3</v>
      </c>
      <c r="I18" s="35">
        <v>32</v>
      </c>
      <c r="J18" s="35">
        <v>20</v>
      </c>
      <c r="K18" s="35">
        <f t="shared" si="0"/>
        <v>14</v>
      </c>
    </row>
    <row r="19" spans="1:11" ht="16.5" thickTop="1" thickBot="1" x14ac:dyDescent="0.3">
      <c r="A19" s="95">
        <v>18</v>
      </c>
      <c r="B19" s="94" t="s">
        <v>354</v>
      </c>
      <c r="C19" s="95" t="s">
        <v>4</v>
      </c>
      <c r="D19" s="95">
        <v>9803161</v>
      </c>
      <c r="E19" s="96">
        <v>23</v>
      </c>
      <c r="F19" s="95" t="s">
        <v>355</v>
      </c>
      <c r="G19" s="95">
        <v>6</v>
      </c>
      <c r="H19" s="96">
        <v>23.3</v>
      </c>
      <c r="I19" s="35">
        <v>24</v>
      </c>
      <c r="K19" s="35">
        <f t="shared" si="0"/>
        <v>12</v>
      </c>
    </row>
    <row r="20" spans="1:11" ht="16.5" thickTop="1" thickBot="1" x14ac:dyDescent="0.3">
      <c r="A20" s="95">
        <v>19</v>
      </c>
      <c r="B20" s="94" t="s">
        <v>187</v>
      </c>
      <c r="C20" s="95" t="s">
        <v>6</v>
      </c>
      <c r="D20" s="95">
        <v>11100387</v>
      </c>
      <c r="E20" s="96">
        <v>20.3</v>
      </c>
      <c r="F20" s="95" t="s">
        <v>356</v>
      </c>
      <c r="G20" s="95">
        <v>6</v>
      </c>
      <c r="H20" s="96">
        <v>20.3</v>
      </c>
      <c r="I20" s="35">
        <v>18</v>
      </c>
      <c r="K20" s="35">
        <f t="shared" si="0"/>
        <v>12</v>
      </c>
    </row>
    <row r="21" spans="1:11" ht="16.5" thickTop="1" thickBot="1" x14ac:dyDescent="0.3">
      <c r="A21" s="95">
        <v>20</v>
      </c>
      <c r="B21" s="94" t="s">
        <v>238</v>
      </c>
      <c r="C21" s="95" t="s">
        <v>41</v>
      </c>
      <c r="D21" s="95">
        <v>4700822</v>
      </c>
      <c r="E21" s="96">
        <v>28.5</v>
      </c>
      <c r="F21" s="95" t="s">
        <v>357</v>
      </c>
      <c r="G21" s="95">
        <v>3</v>
      </c>
      <c r="H21" s="96">
        <v>28.9</v>
      </c>
      <c r="I21" s="35">
        <v>17</v>
      </c>
      <c r="K21" s="35">
        <f t="shared" si="0"/>
        <v>6</v>
      </c>
    </row>
    <row r="22" spans="1:11" ht="16.5" thickTop="1" thickBot="1" x14ac:dyDescent="0.3">
      <c r="A22" s="95">
        <v>21</v>
      </c>
      <c r="B22" s="94" t="s">
        <v>17</v>
      </c>
      <c r="C22" s="95" t="s">
        <v>12</v>
      </c>
      <c r="D22" s="95">
        <v>7811185</v>
      </c>
      <c r="E22" s="96">
        <v>31.1</v>
      </c>
      <c r="F22" s="95" t="s">
        <v>358</v>
      </c>
      <c r="G22" s="95">
        <v>1</v>
      </c>
      <c r="H22" s="96">
        <v>31.8</v>
      </c>
      <c r="I22" s="35">
        <v>18</v>
      </c>
      <c r="K22" s="35">
        <f t="shared" si="0"/>
        <v>2</v>
      </c>
    </row>
    <row r="23" spans="1:11" ht="16.5" thickTop="1" thickBot="1" x14ac:dyDescent="0.3">
      <c r="A23" s="95" t="s">
        <v>359</v>
      </c>
      <c r="B23" s="94" t="s">
        <v>360</v>
      </c>
      <c r="C23" s="95" t="s">
        <v>258</v>
      </c>
      <c r="D23" s="95">
        <v>9200490</v>
      </c>
      <c r="E23" s="96">
        <v>3.9</v>
      </c>
      <c r="F23" s="95" t="s">
        <v>361</v>
      </c>
      <c r="G23" s="95" t="s">
        <v>31</v>
      </c>
      <c r="H23" s="96">
        <v>3.9</v>
      </c>
      <c r="I23" s="35">
        <v>0</v>
      </c>
      <c r="K23" s="35">
        <v>0</v>
      </c>
    </row>
    <row r="24" spans="1:11" ht="16.5" thickTop="1" thickBot="1" x14ac:dyDescent="0.3">
      <c r="A24" s="95" t="s">
        <v>359</v>
      </c>
      <c r="B24" s="94" t="s">
        <v>362</v>
      </c>
      <c r="C24" s="95" t="s">
        <v>14</v>
      </c>
      <c r="D24" s="95">
        <v>12504589</v>
      </c>
      <c r="E24" s="96">
        <v>25.5</v>
      </c>
      <c r="F24" s="95" t="s">
        <v>363</v>
      </c>
      <c r="G24" s="95" t="s">
        <v>31</v>
      </c>
      <c r="H24" s="96">
        <v>26.5</v>
      </c>
      <c r="I24" s="35">
        <v>15</v>
      </c>
      <c r="K24" s="35">
        <v>0</v>
      </c>
    </row>
    <row r="25" spans="1:11" ht="15.75" thickTop="1" x14ac:dyDescent="0.25"/>
  </sheetData>
  <hyperlinks>
    <hyperlink ref="B2" r:id="rId1" tooltip="DUŠEK Tomáš" display="https://www.cgf.cz/cz/turnaje/turnaje-vyhledavani/turnaj/vysledkova-listina-hrace?id=994293248&amp;categoryId=994293257&amp;golferId=410744696" xr:uid="{BF1121B7-7BFA-427D-AE76-8E584F50379C}"/>
    <hyperlink ref="B3" r:id="rId2" tooltip="KAREŠ Jaroslav" display="https://www.cgf.cz/cz/turnaje/turnaje-vyhledavani/turnaj/vysledkova-listina-hrace?id=994293248&amp;categoryId=994293257&amp;golferId=56214093" xr:uid="{4BF2FC99-6CAE-4C41-9499-C14BD739BA88}"/>
    <hyperlink ref="B4" r:id="rId3" tooltip="BEČAVER Petr" display="https://www.cgf.cz/cz/turnaje/turnaje-vyhledavani/turnaj/vysledkova-listina-hrace?id=994293248&amp;categoryId=994293257&amp;golferId=224398416" xr:uid="{897564E7-E39F-40C7-A044-668F1C4E5CE5}"/>
    <hyperlink ref="B5" r:id="rId4" tooltip="ZAPOTIL Zbyněk" display="https://www.cgf.cz/cz/turnaje/turnaje-vyhledavani/turnaj/vysledkova-listina-hrace?id=994293248&amp;categoryId=994293257&amp;golferId=63584174" xr:uid="{B787BA42-6A66-4E11-9F27-06373949856F}"/>
    <hyperlink ref="B6" r:id="rId5" tooltip="NOVOTNÝ Otto" display="https://www.cgf.cz/cz/turnaje/turnaje-vyhledavani/turnaj/vysledkova-listina-hrace?id=994293248&amp;categoryId=994293257&amp;golferId=196795493" xr:uid="{E71BF06F-3A68-4EF6-B2A1-A3BB08C8C519}"/>
    <hyperlink ref="B7" r:id="rId6" tooltip="HAVLÍK Tomáš" display="https://www.cgf.cz/cz/turnaje/turnaje-vyhledavani/turnaj/vysledkova-listina-hrace?id=994293248&amp;categoryId=994293257&amp;golferId=40823995" xr:uid="{C17FCDD5-6F19-4956-A3A4-2D494E838233}"/>
    <hyperlink ref="B8" r:id="rId7" tooltip="FAFEJTA Petr" display="https://www.cgf.cz/cz/turnaje/turnaje-vyhledavani/turnaj/vysledkova-listina-hrace?id=994293248&amp;categoryId=994293257&amp;golferId=172184966" xr:uid="{36C5C31B-8BD6-4336-ADA8-81751CF213E4}"/>
    <hyperlink ref="B9" r:id="rId8" tooltip="URBAN Vladimír" display="https://www.cgf.cz/cz/turnaje/turnaje-vyhledavani/turnaj/vysledkova-listina-hrace?id=994293248&amp;categoryId=994293257&amp;golferId=457355288" xr:uid="{C147C0C9-0CAD-4D96-97FB-1D263631623C}"/>
    <hyperlink ref="B10" r:id="rId9" tooltip="NOVÁK Vladimír" display="https://www.cgf.cz/cz/turnaje/turnaje-vyhledavani/turnaj/vysledkova-listina-hrace?id=994293248&amp;categoryId=994293257&amp;golferId=305287491" xr:uid="{DAA750EF-C073-46E7-9770-998D500C1CCB}"/>
    <hyperlink ref="B11" r:id="rId10" tooltip="ZADÁK Roman" display="https://www.cgf.cz/cz/turnaje/turnaje-vyhledavani/turnaj/vysledkova-listina-hrace?id=994293248&amp;categoryId=994293257&amp;golferId=367707855" xr:uid="{775B7ACF-F5CF-4457-9EE2-CA91BFC3FBE5}"/>
    <hyperlink ref="B12" r:id="rId11" tooltip="JEŘÁBEK Michal" display="https://www.cgf.cz/cz/turnaje/turnaje-vyhledavani/turnaj/vysledkova-listina-hrace?id=994293248&amp;categoryId=994293257&amp;golferId=479087919" xr:uid="{F97989FD-3A25-4E2A-A845-C5B6E756D05E}"/>
    <hyperlink ref="B13" r:id="rId12" tooltip="ŠENFELD Ivo" display="https://www.cgf.cz/cz/turnaje/turnaje-vyhledavani/turnaj/vysledkova-listina-hrace?id=994293248&amp;categoryId=994293257&amp;golferId=78864082" xr:uid="{4F4C7ABE-960E-4586-BFB5-5EBBB09A9A58}"/>
    <hyperlink ref="B14" r:id="rId13" tooltip="SOJKA Pavel" display="https://www.cgf.cz/cz/turnaje/turnaje-vyhledavani/turnaj/vysledkova-listina-hrace?id=994293248&amp;categoryId=994293257&amp;golferId=34406910" xr:uid="{90B883D8-236E-47F9-9CDC-B53BE7926878}"/>
    <hyperlink ref="B15" r:id="rId14" tooltip="ČUS Martin" display="https://www.cgf.cz/cz/turnaje/turnaje-vyhledavani/turnaj/vysledkova-listina-hrace?id=994293248&amp;categoryId=994293257&amp;golferId=662118803" xr:uid="{DBE32E41-9313-4D78-87FD-9F6E84B4B3DC}"/>
    <hyperlink ref="B16" r:id="rId15" tooltip="SVOBODA Jan" display="https://www.cgf.cz/cz/turnaje/turnaje-vyhledavani/turnaj/vysledkova-listina-hrace?id=994293248&amp;categoryId=994293257&amp;golferId=329222829" xr:uid="{9DDC6865-6276-42CB-9F58-8CA6A46AD34B}"/>
    <hyperlink ref="B17" r:id="rId16" tooltip="KROUPA Josef" display="https://www.cgf.cz/cz/turnaje/turnaje-vyhledavani/turnaj/vysledkova-listina-hrace?id=994293248&amp;categoryId=994293257&amp;golferId=450104451" xr:uid="{ADDB6500-9B50-4306-AA14-3AAEE80B894A}"/>
    <hyperlink ref="B18" r:id="rId17" tooltip="MERTH Hugo" display="https://www.cgf.cz/cz/turnaje/turnaje-vyhledavani/turnaj/vysledkova-listina-hrace?id=994293248&amp;categoryId=994293257&amp;golferId=18403352" xr:uid="{8FC4123E-435E-4BFD-987C-60D5DFA4AF25}"/>
    <hyperlink ref="B19" r:id="rId18" tooltip="ŠKVOR Ivan" display="https://www.cgf.cz/cz/turnaje/turnaje-vyhledavani/turnaj/vysledkova-listina-hrace?id=994293248&amp;categoryId=994293257&amp;golferId=298627957" xr:uid="{0158594E-26D6-4B27-A755-765E44D1F740}"/>
    <hyperlink ref="B20" r:id="rId19" tooltip="CHRPA Josef" display="https://www.cgf.cz/cz/turnaje/turnaje-vyhledavani/turnaj/vysledkova-listina-hrace?id=994293248&amp;categoryId=994293257&amp;golferId=65298718" xr:uid="{246FEE4C-70FA-4714-886F-6ED6EEE4E1BC}"/>
    <hyperlink ref="B21" r:id="rId20" tooltip="MATOUŠEK Martin" display="https://www.cgf.cz/cz/turnaje/turnaje-vyhledavani/turnaj/vysledkova-listina-hrace?id=994293248&amp;categoryId=994293257&amp;golferId=48194648" xr:uid="{DA5422D5-9F47-44C5-B0EA-88DA7CB201AC}"/>
    <hyperlink ref="B22" r:id="rId21" tooltip="FURCH Jan" display="https://www.cgf.cz/cz/turnaje/turnaje-vyhledavani/turnaj/vysledkova-listina-hrace?id=994293248&amp;categoryId=994293257&amp;golferId=444035383" xr:uid="{061C074C-F007-449A-833E-9F1BB6F5519C}"/>
    <hyperlink ref="B23" r:id="rId22" tooltip="BERAN Aleš" display="https://www.cgf.cz/cz/turnaje/turnaje-vyhledavani/turnaj/vysledkova-listina-hrace?id=994293248&amp;categoryId=994293257&amp;golferId=298945460" xr:uid="{24B5250F-F05F-49FF-8CD2-D2D53F6B42BC}"/>
    <hyperlink ref="B24" r:id="rId23" tooltip="GULÍK Lukáš" display="https://www.cgf.cz/cz/turnaje/turnaje-vyhledavani/turnaj/vysledkova-listina-hrace?id=994293248&amp;categoryId=994293257&amp;golferId=529490978" xr:uid="{65297C43-616D-4212-A9FC-9EDC79706A2E}"/>
  </hyperlinks>
  <pageMargins left="0.7" right="0.7" top="0.78740157499999996" bottom="0.78740157499999996" header="0.3" footer="0.3"/>
  <pageSetup paperSize="9" orientation="portrait" r:id="rId2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B355-5222-48FF-8E7E-C7A326DC7D9F}">
  <dimension ref="A1:J19"/>
  <sheetViews>
    <sheetView workbookViewId="0">
      <selection activeCell="J18" sqref="J18"/>
    </sheetView>
  </sheetViews>
  <sheetFormatPr defaultRowHeight="15" x14ac:dyDescent="0.25"/>
  <cols>
    <col min="1" max="1" width="6.5703125" bestFit="1" customWidth="1"/>
    <col min="2" max="2" width="14.5703125" bestFit="1" customWidth="1"/>
    <col min="3" max="3" width="6.7109375" bestFit="1" customWidth="1"/>
    <col min="4" max="4" width="12.7109375" style="35" bestFit="1" customWidth="1"/>
    <col min="5" max="5" width="6.28515625" style="35" bestFit="1" customWidth="1"/>
    <col min="6" max="6" width="12.28515625" style="35" bestFit="1" customWidth="1"/>
    <col min="7" max="7" width="7.28515625" style="35" bestFit="1" customWidth="1"/>
    <col min="8" max="8" width="6.7109375" style="35" bestFit="1" customWidth="1"/>
    <col min="9" max="9" width="6" style="35" bestFit="1" customWidth="1"/>
    <col min="10" max="10" width="5.5703125" style="35" bestFit="1" customWidth="1"/>
  </cols>
  <sheetData>
    <row r="1" spans="1:10" ht="15.75" thickBot="1" x14ac:dyDescent="0.3">
      <c r="A1" s="22" t="s">
        <v>40</v>
      </c>
      <c r="B1" s="23" t="s">
        <v>18</v>
      </c>
      <c r="C1" s="22" t="s">
        <v>19</v>
      </c>
      <c r="D1" s="22" t="s">
        <v>20</v>
      </c>
      <c r="E1" s="22" t="s">
        <v>21</v>
      </c>
      <c r="F1" s="22" t="s">
        <v>22</v>
      </c>
      <c r="G1" s="22" t="s">
        <v>70</v>
      </c>
      <c r="H1" s="22" t="s">
        <v>23</v>
      </c>
      <c r="I1" s="24" t="s">
        <v>68</v>
      </c>
      <c r="J1" s="24" t="s">
        <v>69</v>
      </c>
    </row>
    <row r="2" spans="1:10" ht="16.5" thickTop="1" thickBot="1" x14ac:dyDescent="0.3">
      <c r="A2" s="61">
        <v>1</v>
      </c>
      <c r="B2" s="59" t="s">
        <v>222</v>
      </c>
      <c r="C2" s="61" t="s">
        <v>4</v>
      </c>
      <c r="D2" s="61">
        <v>9801295</v>
      </c>
      <c r="E2" s="62">
        <v>11.4</v>
      </c>
      <c r="F2" s="61" t="s">
        <v>365</v>
      </c>
      <c r="G2" s="61">
        <v>22</v>
      </c>
      <c r="H2" s="62">
        <v>11.4</v>
      </c>
      <c r="I2" s="35">
        <v>33</v>
      </c>
      <c r="J2" s="35">
        <v>20</v>
      </c>
    </row>
    <row r="3" spans="1:10" ht="16.5" thickTop="1" thickBot="1" x14ac:dyDescent="0.3">
      <c r="A3" s="63">
        <v>2</v>
      </c>
      <c r="B3" s="60" t="s">
        <v>366</v>
      </c>
      <c r="C3" s="63" t="s">
        <v>367</v>
      </c>
      <c r="D3" s="63">
        <v>4601692</v>
      </c>
      <c r="E3" s="64">
        <v>19.600000000000001</v>
      </c>
      <c r="F3" s="63" t="s">
        <v>368</v>
      </c>
      <c r="G3" s="63">
        <v>20</v>
      </c>
      <c r="H3" s="64">
        <v>19.2</v>
      </c>
      <c r="I3" s="35">
        <v>40</v>
      </c>
      <c r="J3" s="35">
        <v>30</v>
      </c>
    </row>
    <row r="4" spans="1:10" ht="16.5" thickTop="1" thickBot="1" x14ac:dyDescent="0.3">
      <c r="A4" s="63">
        <v>3</v>
      </c>
      <c r="B4" s="60" t="s">
        <v>29</v>
      </c>
      <c r="C4" s="63" t="s">
        <v>25</v>
      </c>
      <c r="D4" s="63">
        <v>12201010</v>
      </c>
      <c r="E4" s="64">
        <v>14.6</v>
      </c>
      <c r="F4" s="63" t="s">
        <v>369</v>
      </c>
      <c r="G4" s="63">
        <v>18</v>
      </c>
      <c r="H4" s="64">
        <v>14.6</v>
      </c>
      <c r="I4" s="35">
        <v>30</v>
      </c>
    </row>
    <row r="5" spans="1:10" ht="16.5" thickTop="1" thickBot="1" x14ac:dyDescent="0.3">
      <c r="A5" s="63">
        <v>4</v>
      </c>
      <c r="B5" s="60" t="s">
        <v>187</v>
      </c>
      <c r="C5" s="63" t="s">
        <v>6</v>
      </c>
      <c r="D5" s="63">
        <v>11100387</v>
      </c>
      <c r="E5" s="64">
        <v>20.3</v>
      </c>
      <c r="F5" s="63" t="s">
        <v>370</v>
      </c>
      <c r="G5" s="63">
        <v>18</v>
      </c>
      <c r="H5" s="64">
        <v>19.899999999999999</v>
      </c>
      <c r="I5" s="35">
        <v>36</v>
      </c>
      <c r="J5" s="35">
        <v>20</v>
      </c>
    </row>
    <row r="6" spans="1:10" ht="16.5" thickTop="1" thickBot="1" x14ac:dyDescent="0.3">
      <c r="A6" s="63">
        <v>5</v>
      </c>
      <c r="B6" s="60" t="s">
        <v>3</v>
      </c>
      <c r="C6" s="63" t="s">
        <v>2</v>
      </c>
      <c r="D6" s="63">
        <v>15400297</v>
      </c>
      <c r="E6" s="64">
        <v>12.1</v>
      </c>
      <c r="F6" s="63" t="s">
        <v>371</v>
      </c>
      <c r="G6" s="63">
        <v>18</v>
      </c>
      <c r="H6" s="64">
        <v>12.1</v>
      </c>
      <c r="I6" s="35">
        <v>29</v>
      </c>
    </row>
    <row r="7" spans="1:10" ht="16.5" thickTop="1" thickBot="1" x14ac:dyDescent="0.3">
      <c r="A7" s="63">
        <v>6</v>
      </c>
      <c r="B7" s="60" t="s">
        <v>27</v>
      </c>
      <c r="C7" s="63" t="s">
        <v>25</v>
      </c>
      <c r="D7" s="63">
        <v>12201457</v>
      </c>
      <c r="E7" s="64">
        <v>16.5</v>
      </c>
      <c r="F7" s="63" t="s">
        <v>372</v>
      </c>
      <c r="G7" s="63">
        <v>15</v>
      </c>
      <c r="H7" s="64">
        <v>16.5</v>
      </c>
      <c r="I7" s="35">
        <v>29</v>
      </c>
    </row>
    <row r="8" spans="1:10" ht="16.5" thickTop="1" thickBot="1" x14ac:dyDescent="0.3">
      <c r="A8" s="63">
        <v>7</v>
      </c>
      <c r="B8" s="60" t="s">
        <v>201</v>
      </c>
      <c r="C8" s="63" t="s">
        <v>54</v>
      </c>
      <c r="D8" s="63">
        <v>16300841</v>
      </c>
      <c r="E8" s="64">
        <v>15.6</v>
      </c>
      <c r="F8" s="63" t="s">
        <v>373</v>
      </c>
      <c r="G8" s="63">
        <v>15</v>
      </c>
      <c r="H8" s="64">
        <v>15.8</v>
      </c>
      <c r="I8" s="35">
        <v>30</v>
      </c>
      <c r="J8" s="35">
        <v>10</v>
      </c>
    </row>
    <row r="9" spans="1:10" ht="16.5" thickTop="1" thickBot="1" x14ac:dyDescent="0.3">
      <c r="A9" s="63">
        <v>8</v>
      </c>
      <c r="B9" s="60" t="s">
        <v>374</v>
      </c>
      <c r="C9" s="63" t="s">
        <v>54</v>
      </c>
      <c r="D9" s="63">
        <v>16300458</v>
      </c>
      <c r="E9" s="64">
        <v>14.4</v>
      </c>
      <c r="F9" s="63" t="s">
        <v>375</v>
      </c>
      <c r="G9" s="63">
        <v>14</v>
      </c>
      <c r="H9" s="64">
        <v>14.4</v>
      </c>
      <c r="I9" s="35">
        <v>26</v>
      </c>
    </row>
    <row r="10" spans="1:10" ht="16.5" thickTop="1" thickBot="1" x14ac:dyDescent="0.3">
      <c r="A10" s="63">
        <v>9</v>
      </c>
      <c r="B10" s="60" t="s">
        <v>55</v>
      </c>
      <c r="C10" s="63" t="s">
        <v>56</v>
      </c>
      <c r="D10" s="63">
        <v>6700728</v>
      </c>
      <c r="E10" s="64">
        <v>13.3</v>
      </c>
      <c r="F10" s="63" t="s">
        <v>126</v>
      </c>
      <c r="G10" s="63">
        <v>13</v>
      </c>
      <c r="H10" s="64">
        <v>13.3</v>
      </c>
      <c r="I10" s="35">
        <v>24</v>
      </c>
    </row>
    <row r="11" spans="1:10" ht="16.5" thickTop="1" thickBot="1" x14ac:dyDescent="0.3">
      <c r="A11" s="63">
        <v>10</v>
      </c>
      <c r="B11" s="60" t="s">
        <v>274</v>
      </c>
      <c r="C11" s="63" t="s">
        <v>4</v>
      </c>
      <c r="D11" s="63">
        <v>9803005</v>
      </c>
      <c r="E11" s="64">
        <v>17.100000000000001</v>
      </c>
      <c r="F11" s="63" t="s">
        <v>376</v>
      </c>
      <c r="G11" s="63">
        <v>12</v>
      </c>
      <c r="H11" s="64">
        <v>17.100000000000001</v>
      </c>
      <c r="I11" s="35">
        <v>25</v>
      </c>
    </row>
    <row r="12" spans="1:10" ht="16.5" thickTop="1" thickBot="1" x14ac:dyDescent="0.3">
      <c r="A12" s="63">
        <v>11</v>
      </c>
      <c r="B12" s="60" t="s">
        <v>377</v>
      </c>
      <c r="C12" s="63" t="s">
        <v>6</v>
      </c>
      <c r="D12" s="63">
        <v>11102750</v>
      </c>
      <c r="E12" s="64">
        <v>16.8</v>
      </c>
      <c r="F12" s="63" t="s">
        <v>378</v>
      </c>
      <c r="G12" s="63">
        <v>12</v>
      </c>
      <c r="H12" s="64">
        <v>17</v>
      </c>
      <c r="I12" s="35">
        <v>27</v>
      </c>
    </row>
    <row r="13" spans="1:10" ht="16.5" thickTop="1" thickBot="1" x14ac:dyDescent="0.3">
      <c r="A13" s="63">
        <v>12</v>
      </c>
      <c r="B13" s="60" t="s">
        <v>379</v>
      </c>
      <c r="C13" s="63" t="s">
        <v>14</v>
      </c>
      <c r="D13" s="63">
        <v>12501633</v>
      </c>
      <c r="E13" s="64">
        <v>16.3</v>
      </c>
      <c r="F13" s="63" t="s">
        <v>380</v>
      </c>
      <c r="G13" s="63">
        <v>11</v>
      </c>
      <c r="H13" s="64">
        <v>16.3</v>
      </c>
      <c r="I13" s="35">
        <v>22</v>
      </c>
    </row>
    <row r="14" spans="1:10" ht="16.5" thickTop="1" thickBot="1" x14ac:dyDescent="0.3">
      <c r="A14" s="63">
        <v>13</v>
      </c>
      <c r="B14" s="60" t="s">
        <v>346</v>
      </c>
      <c r="C14" s="63" t="s">
        <v>347</v>
      </c>
      <c r="D14" s="63">
        <v>6800867</v>
      </c>
      <c r="E14" s="64">
        <v>30.8</v>
      </c>
      <c r="F14" s="63" t="s">
        <v>381</v>
      </c>
      <c r="G14" s="63">
        <v>9</v>
      </c>
      <c r="H14" s="64">
        <v>30.8</v>
      </c>
      <c r="I14" s="35">
        <v>33</v>
      </c>
      <c r="J14" s="35">
        <v>30</v>
      </c>
    </row>
    <row r="15" spans="1:10" ht="16.5" thickTop="1" thickBot="1" x14ac:dyDescent="0.3">
      <c r="A15" s="63">
        <v>14</v>
      </c>
      <c r="B15" s="60" t="s">
        <v>59</v>
      </c>
      <c r="C15" s="63" t="s">
        <v>4</v>
      </c>
      <c r="D15" s="63">
        <v>9807236</v>
      </c>
      <c r="E15" s="64">
        <v>20.2</v>
      </c>
      <c r="F15" s="63" t="s">
        <v>132</v>
      </c>
      <c r="G15" s="63">
        <v>8</v>
      </c>
      <c r="H15" s="64">
        <v>20.3</v>
      </c>
      <c r="I15" s="35">
        <v>25</v>
      </c>
    </row>
    <row r="16" spans="1:10" ht="16.5" thickTop="1" thickBot="1" x14ac:dyDescent="0.3">
      <c r="A16" s="63">
        <v>15</v>
      </c>
      <c r="B16" s="60" t="s">
        <v>382</v>
      </c>
      <c r="C16" s="63" t="s">
        <v>0</v>
      </c>
      <c r="D16" s="63">
        <v>18001819</v>
      </c>
      <c r="E16" s="64">
        <v>22.2</v>
      </c>
      <c r="F16" s="63" t="s">
        <v>351</v>
      </c>
      <c r="G16" s="63">
        <v>8</v>
      </c>
      <c r="H16" s="64">
        <v>22.2</v>
      </c>
      <c r="I16" s="35">
        <v>24</v>
      </c>
    </row>
    <row r="17" spans="1:10" ht="16.5" thickTop="1" thickBot="1" x14ac:dyDescent="0.3">
      <c r="A17" s="63">
        <v>16</v>
      </c>
      <c r="B17" s="60" t="s">
        <v>17</v>
      </c>
      <c r="C17" s="63" t="s">
        <v>12</v>
      </c>
      <c r="D17" s="63">
        <v>7811185</v>
      </c>
      <c r="E17" s="64">
        <v>31.8</v>
      </c>
      <c r="F17" s="63" t="s">
        <v>383</v>
      </c>
      <c r="G17" s="63">
        <v>4</v>
      </c>
      <c r="H17" s="64">
        <v>31.8</v>
      </c>
      <c r="I17" s="35">
        <v>25</v>
      </c>
      <c r="J17" s="35">
        <v>10</v>
      </c>
    </row>
    <row r="18" spans="1:10" ht="16.5" thickTop="1" thickBot="1" x14ac:dyDescent="0.3">
      <c r="A18" s="63">
        <v>17</v>
      </c>
      <c r="B18" s="60" t="s">
        <v>242</v>
      </c>
      <c r="C18" s="63" t="s">
        <v>12</v>
      </c>
      <c r="D18" s="63">
        <v>7801545</v>
      </c>
      <c r="E18" s="64">
        <v>35.700000000000003</v>
      </c>
      <c r="F18" s="63" t="s">
        <v>384</v>
      </c>
      <c r="G18" s="63">
        <v>2</v>
      </c>
      <c r="H18" s="64">
        <v>35.9</v>
      </c>
      <c r="I18" s="35">
        <v>18</v>
      </c>
    </row>
    <row r="19" spans="1:10" ht="15.75" thickTop="1" x14ac:dyDescent="0.25"/>
  </sheetData>
  <hyperlinks>
    <hyperlink ref="B2" r:id="rId1" tooltip="KOLBEK Martin" display="https://www.cgf.cz/cz/turnaje/turnaje-vyhledavani/turnaj/vysledkova-listina-hrace?id=1001647099&amp;categoryId=1001647117&amp;golferId=296239582" xr:uid="{A8DDEE9D-70E0-419C-AD84-11217AF1A372}"/>
    <hyperlink ref="B3" r:id="rId2" tooltip="VACEK Roman" display="https://www.cgf.cz/cz/turnaje/turnaje-vyhledavani/turnaj/vysledkova-listina-hrace?id=1001647099&amp;categoryId=1001647117&amp;golferId=182478508" xr:uid="{0F2D8A97-F7E4-40D3-A271-36548DEBDB1A}"/>
    <hyperlink ref="B4" r:id="rId3" tooltip="URBAN Vladimír" display="https://www.cgf.cz/cz/turnaje/turnaje-vyhledavani/turnaj/vysledkova-listina-hrace?id=1001647099&amp;categoryId=1001647117&amp;golferId=457355288" xr:uid="{57321C02-E8C2-47EE-B78C-CC72A184B5A6}"/>
    <hyperlink ref="B5" r:id="rId4" tooltip="CHRPA Josef" display="https://www.cgf.cz/cz/turnaje/turnaje-vyhledavani/turnaj/vysledkova-listina-hrace?id=1001647099&amp;categoryId=1001647117&amp;golferId=65298718" xr:uid="{42D5050F-3603-4366-B3D2-B8048FD76367}"/>
    <hyperlink ref="B6" r:id="rId5" tooltip="ZAPOTIL Zbyněk" display="https://www.cgf.cz/cz/turnaje/turnaje-vyhledavani/turnaj/vysledkova-listina-hrace?id=1001647099&amp;categoryId=1001647117&amp;golferId=63584174" xr:uid="{05A9E8B7-3919-4912-9635-BF6C36063360}"/>
    <hyperlink ref="B7" r:id="rId6" tooltip="ČUS Martin" display="https://www.cgf.cz/cz/turnaje/turnaje-vyhledavani/turnaj/vysledkova-listina-hrace?id=1001647099&amp;categoryId=1001647117&amp;golferId=662118803" xr:uid="{B3709C61-B7B6-429A-B8E6-2AB1D138E24A}"/>
    <hyperlink ref="B8" r:id="rId7" tooltip="SOJKA Pavel" display="https://www.cgf.cz/cz/turnaje/turnaje-vyhledavani/turnaj/vysledkova-listina-hrace?id=1001647099&amp;categoryId=1001647117&amp;golferId=34406910" xr:uid="{D34451ED-C001-47A6-9FFE-0D127D4C39BC}"/>
    <hyperlink ref="B9" r:id="rId8" tooltip="KOTÍŠEK Roman" display="https://www.cgf.cz/cz/turnaje/turnaje-vyhledavani/turnaj/vysledkova-listina-hrace?id=1001647099&amp;categoryId=1001647117&amp;golferId=426024860" xr:uid="{5A9C77EC-B779-48EA-AB0B-659D69E11286}"/>
    <hyperlink ref="B10" r:id="rId9" tooltip="KOS Josef" display="https://www.cgf.cz/cz/turnaje/turnaje-vyhledavani/turnaj/vysledkova-listina-hrace?id=1001647099&amp;categoryId=1001647117&amp;golferId=453483358" xr:uid="{F4994011-232B-457B-8056-34B7558E41EA}"/>
    <hyperlink ref="B11" r:id="rId10" tooltip="BRANT Petr" display="https://www.cgf.cz/cz/turnaje/turnaje-vyhledavani/turnaj/vysledkova-listina-hrace?id=1001647099&amp;categoryId=1001647117&amp;golferId=13847704" xr:uid="{43855502-7B4C-45BC-A5B0-D06C4F5B155F}"/>
    <hyperlink ref="B12" r:id="rId11" tooltip="NOVÝ David" display="https://www.cgf.cz/cz/turnaje/turnaje-vyhledavani/turnaj/vysledkova-listina-hrace?id=1001647099&amp;categoryId=1001647117&amp;golferId=17095695" xr:uid="{5F4203DA-9AFC-4DE8-9D66-5364180A6D44}"/>
    <hyperlink ref="B13" r:id="rId12" tooltip="KOZÁK Martin" display="https://www.cgf.cz/cz/turnaje/turnaje-vyhledavani/turnaj/vysledkova-listina-hrace?id=1001647099&amp;categoryId=1001647117&amp;golferId=350644106" xr:uid="{9D3B967F-4D96-4DB3-A7B2-C66BA3AFD282}"/>
    <hyperlink ref="B14" r:id="rId13" tooltip="JEŘÁBEK Michal" display="https://www.cgf.cz/cz/turnaje/turnaje-vyhledavani/turnaj/vysledkova-listina-hrace?id=1001647099&amp;categoryId=1001647117&amp;golferId=479087919" xr:uid="{A958EF4B-83AB-4277-B153-B06BF7E76589}"/>
    <hyperlink ref="B15" r:id="rId14" tooltip="MARYŠKO Zdeněk" display="https://www.cgf.cz/cz/turnaje/turnaje-vyhledavani/turnaj/vysledkova-listina-hrace?id=1001647099&amp;categoryId=1001647117&amp;golferId=32500692" xr:uid="{29E67625-07D1-45B3-A9E8-CAAFB9E136F9}"/>
    <hyperlink ref="B16" r:id="rId15" tooltip="JOVANOVIĆ Zoran" display="https://www.cgf.cz/cz/turnaje/turnaje-vyhledavani/turnaj/vysledkova-listina-hrace?id=1001647099&amp;categoryId=1001647117&amp;golferId=44202511" xr:uid="{9758204D-7FB1-4F5A-9D97-56C22E749681}"/>
    <hyperlink ref="B17" r:id="rId16" tooltip="FURCH Jan" display="https://www.cgf.cz/cz/turnaje/turnaje-vyhledavani/turnaj/vysledkova-listina-hrace?id=1001647099&amp;categoryId=1001647117&amp;golferId=444035383" xr:uid="{E9302B23-BE5E-4BFA-B524-D773EF4EA2D8}"/>
    <hyperlink ref="B18" r:id="rId17" tooltip="HRALA Jiří" display="https://www.cgf.cz/cz/turnaje/turnaje-vyhledavani/turnaj/vysledkova-listina-hrace?id=1001647099&amp;categoryId=1001647117&amp;golferId=13909619" xr:uid="{58D44237-AEB4-4608-B71D-2B90F8139937}"/>
  </hyperlinks>
  <pageMargins left="0.7" right="0.7" top="0.78740157499999996" bottom="0.78740157499999996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Výsledky_muži_2024</vt:lpstr>
      <vt:lpstr>26.4.2024</vt:lpstr>
      <vt:lpstr>23.5.2024</vt:lpstr>
      <vt:lpstr>23.6.2024</vt:lpstr>
      <vt:lpstr>18.7.2024</vt:lpstr>
      <vt:lpstr>8.8.2024</vt:lpstr>
      <vt:lpstr>29.8.2024 Karlštejn</vt:lpstr>
      <vt:lpstr>19.9.2024 Dýšina</vt:lpstr>
      <vt:lpstr>3.10.2024</vt:lpstr>
      <vt:lpstr>Výsledky_muži_2024!Oblast_tisku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Petříková, Iveta (P Automobil Import s.r.o.)</dc:creator>
  <cp:lastModifiedBy>Petříková, Iveta (P Automobil Import s.r.o.)</cp:lastModifiedBy>
  <cp:lastPrinted>2024-10-04T10:15:58Z</cp:lastPrinted>
  <dcterms:created xsi:type="dcterms:W3CDTF">2015-06-05T18:19:34Z</dcterms:created>
  <dcterms:modified xsi:type="dcterms:W3CDTF">2024-10-04T10:17:05Z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07298f-a952-426f-87e3-399a93be468a_Enabled">
    <vt:lpwstr>true</vt:lpwstr>
  </property>
  <property fmtid="{D5CDD505-2E9C-101B-9397-08002B2CF9AE}" pid="3" name="MSIP_Label_6307298f-a952-426f-87e3-399a93be468a_SetDate">
    <vt:lpwstr>2023-08-11T05:24:31Z</vt:lpwstr>
  </property>
  <property fmtid="{D5CDD505-2E9C-101B-9397-08002B2CF9AE}" pid="4" name="MSIP_Label_6307298f-a952-426f-87e3-399a93be468a_Method">
    <vt:lpwstr>Standard</vt:lpwstr>
  </property>
  <property fmtid="{D5CDD505-2E9C-101B-9397-08002B2CF9AE}" pid="5" name="MSIP_Label_6307298f-a952-426f-87e3-399a93be468a_Name">
    <vt:lpwstr>Internal</vt:lpwstr>
  </property>
  <property fmtid="{D5CDD505-2E9C-101B-9397-08002B2CF9AE}" pid="6" name="MSIP_Label_6307298f-a952-426f-87e3-399a93be468a_SiteId">
    <vt:lpwstr>5df0bd7c-429b-44d8-be5e-2eef0b901c9d</vt:lpwstr>
  </property>
  <property fmtid="{D5CDD505-2E9C-101B-9397-08002B2CF9AE}" pid="7" name="MSIP_Label_6307298f-a952-426f-87e3-399a93be468a_ActionId">
    <vt:lpwstr>5506a3af-f712-40bd-ba36-c57b5538fc0e</vt:lpwstr>
  </property>
  <property fmtid="{D5CDD505-2E9C-101B-9397-08002B2CF9AE}" pid="8" name="MSIP_Label_6307298f-a952-426f-87e3-399a93be468a_ContentBits">
    <vt:lpwstr>0</vt:lpwstr>
  </property>
</Properties>
</file>